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30" windowWidth="7005" windowHeight="7890" tabRatio="598" activeTab="0"/>
  </bookViews>
  <sheets>
    <sheet name="Perm" sheetId="1" r:id="rId1"/>
  </sheets>
  <definedNames/>
  <calcPr fullCalcOnLoad="1"/>
</workbook>
</file>

<file path=xl/sharedStrings.xml><?xml version="1.0" encoding="utf-8"?>
<sst xmlns="http://schemas.openxmlformats.org/spreadsheetml/2006/main" count="459" uniqueCount="187">
  <si>
    <t>N°</t>
  </si>
  <si>
    <t>Nombre y Apellido</t>
  </si>
  <si>
    <t>C.I. N°</t>
  </si>
  <si>
    <t>Firma</t>
  </si>
  <si>
    <t>Multa  Lleg, tard..</t>
  </si>
  <si>
    <t>Totales</t>
  </si>
  <si>
    <t>Miembro</t>
  </si>
  <si>
    <t>Gobernador</t>
  </si>
  <si>
    <t>AUXILIAR DE SERVICIOS</t>
  </si>
  <si>
    <t>Asist. Tecnico - Administ.</t>
  </si>
  <si>
    <t>Auxiliar Técnico - Admist.</t>
  </si>
  <si>
    <t>Denominación</t>
  </si>
  <si>
    <t>Horas Ext.</t>
  </si>
  <si>
    <t>Sueldo Liquido</t>
  </si>
  <si>
    <t>Cat</t>
  </si>
  <si>
    <t>Sueldo Presupuest</t>
  </si>
  <si>
    <t>Sueldo Deveng</t>
  </si>
  <si>
    <t>PLANILLA DE LIQUIDACION DE REMUNERACIONES</t>
  </si>
  <si>
    <r>
      <t>Repartición</t>
    </r>
    <r>
      <rPr>
        <b/>
        <sz val="14"/>
        <rFont val="Arial"/>
        <family val="2"/>
      </rPr>
      <t>: Secretaría de Hacienda</t>
    </r>
  </si>
  <si>
    <r>
      <t>Sub. Programa</t>
    </r>
    <r>
      <rPr>
        <b/>
        <sz val="14"/>
        <rFont val="Arial"/>
        <family val="2"/>
      </rPr>
      <t>:ADMINISTRACION DEPARTAMENTAL</t>
    </r>
  </si>
  <si>
    <r>
      <t>Programa</t>
    </r>
    <r>
      <rPr>
        <b/>
        <sz val="14"/>
        <rFont val="Arial"/>
        <family val="2"/>
      </rPr>
      <t>: ACTIVIDADES CENTRALES</t>
    </r>
  </si>
  <si>
    <t>Art. 4° LEY N° 2345/03</t>
  </si>
  <si>
    <t>Total Remuner. Imponible</t>
  </si>
  <si>
    <t>CORRESPONDIENTE  A FUNCIONARIOS PERMANENTES</t>
  </si>
  <si>
    <t>CORRESPONDIENTE A PERSONAL / SECTOR EDUCACION</t>
  </si>
  <si>
    <t>CORRESPONDIENTE A PERSONAL / SECTOR OBRAS PUBLICAS</t>
  </si>
  <si>
    <t>CORRESPONDIENTE A DIETAS DE LA JUNTA DEPARTAMENTAL</t>
  </si>
  <si>
    <t>Eugenio Centurión Griffith</t>
  </si>
  <si>
    <t>Dto. Jubilat.</t>
  </si>
  <si>
    <r>
      <t>Institución</t>
    </r>
    <r>
      <rPr>
        <b/>
        <sz val="14"/>
        <rFont val="Arial"/>
        <family val="2"/>
      </rPr>
      <t xml:space="preserve">: </t>
    </r>
    <r>
      <rPr>
        <b/>
        <sz val="12"/>
        <rFont val="Arial"/>
        <family val="2"/>
      </rPr>
      <t>GOBERNACION DE MISIONES</t>
    </r>
  </si>
  <si>
    <t>Go. de Repres.</t>
  </si>
  <si>
    <t>SECRETARIO DEPART.</t>
  </si>
  <si>
    <t>PROFESIONAL (I)</t>
  </si>
  <si>
    <t>Walter Ramón Aquino Portillo</t>
  </si>
  <si>
    <t>Mariano Pastor Oviedo Gómez</t>
  </si>
  <si>
    <t>JEFE DE DIVISION/SECCION</t>
  </si>
  <si>
    <t>José Antonio Centurión de Isasa</t>
  </si>
  <si>
    <t>SECRETARIO (III)</t>
  </si>
  <si>
    <t>Dionicio Ríos Romero</t>
  </si>
  <si>
    <t>TECNICO (II)</t>
  </si>
  <si>
    <t>Asterio Coronel Caballero</t>
  </si>
  <si>
    <t>Sindulfo Escalante Rivarola</t>
  </si>
  <si>
    <t>ASIST. TECNICO ADMINISTRATIVO</t>
  </si>
  <si>
    <t>Angel Luis Acosta Azoya</t>
  </si>
  <si>
    <t>Claudio Luis Zorrilla Morinigo</t>
  </si>
  <si>
    <t>Maria Porfiria Morel de Mereles</t>
  </si>
  <si>
    <t>Juan Portillo Mendez</t>
  </si>
  <si>
    <t>Alberto Anastacio Ayala Vanni</t>
  </si>
  <si>
    <t>Leticia Maria Benitez Acevedo</t>
  </si>
  <si>
    <t>Daniel González Avalos</t>
  </si>
  <si>
    <t>Carlos Alberto Meza Báez</t>
  </si>
  <si>
    <t>Teresa Elizabeth de Isasa de Duré</t>
  </si>
  <si>
    <t>AUXILIAR TECNICO - ADMISTRATIVO</t>
  </si>
  <si>
    <t>Roque Domingo González Rodriguez.</t>
  </si>
  <si>
    <t>Silvio Alcides Salinas Bogado</t>
  </si>
  <si>
    <t>Leonardo Ramón Martínez Romero</t>
  </si>
  <si>
    <t>María Elizabeth Ramirez González</t>
  </si>
  <si>
    <t>Nilda Cardozo Benitez</t>
  </si>
  <si>
    <t>Georgia Esther Duré Gimenez</t>
  </si>
  <si>
    <t>Josefa Insaurralde de Herebia</t>
  </si>
  <si>
    <t>Ramona Del Carmen Franco</t>
  </si>
  <si>
    <t>Mario Sotelo Riquelme</t>
  </si>
  <si>
    <t>Victor Ramón Paredes Figueredo.-</t>
  </si>
  <si>
    <t>Ruben Dario Penayo Villalba.-</t>
  </si>
  <si>
    <t>Rolando Almada Casco</t>
  </si>
  <si>
    <t>TECNICO (I)</t>
  </si>
  <si>
    <t>Mario Alen Lezcano</t>
  </si>
  <si>
    <t>Francisco Caballero Coronel</t>
  </si>
  <si>
    <t>Pablo Ignacio Fleitas Uliambre</t>
  </si>
  <si>
    <t>Técnico (II)</t>
  </si>
  <si>
    <t>Jorge Adolfo Medina</t>
  </si>
  <si>
    <t>Juan de Dios Araujo</t>
  </si>
  <si>
    <t>Fabio Rodriguez Rios</t>
  </si>
  <si>
    <t>Miguel Angel Alen Tellez</t>
  </si>
  <si>
    <t>Felisa Gabina Cardozo de Talavera</t>
  </si>
  <si>
    <t>Arnulfo Gonzalez Gavilan</t>
  </si>
  <si>
    <t>Jose María Fernandez Palacios</t>
  </si>
  <si>
    <t xml:space="preserve">Miguel Alfredo Silva </t>
  </si>
  <si>
    <t>Osmar Domingo Benitez Rivarola</t>
  </si>
  <si>
    <t>Norberto Emilio Martinez Candia</t>
  </si>
  <si>
    <t>Maria de Fatima Perez Rolon</t>
  </si>
  <si>
    <t>Patricio Ortiz Cantero</t>
  </si>
  <si>
    <t>Tatiana Maria Prieto Mosqueda</t>
  </si>
  <si>
    <t>Pablo Daniel Del Puerto Colman</t>
  </si>
  <si>
    <t>Fabiola Concepción Pintos V.</t>
  </si>
  <si>
    <t>Sadhy Maria Romero Melgarejo</t>
  </si>
  <si>
    <t>Salvador Odilon Quintana Gonzalez</t>
  </si>
  <si>
    <t>MULTA</t>
  </si>
  <si>
    <t>A46</t>
  </si>
  <si>
    <t>FIRMA</t>
  </si>
  <si>
    <t>Cedula</t>
  </si>
  <si>
    <t>Grupo</t>
  </si>
  <si>
    <t>Objeto</t>
  </si>
  <si>
    <t>Codigo</t>
  </si>
  <si>
    <t>Nombre</t>
  </si>
  <si>
    <t>Categoria</t>
  </si>
  <si>
    <t>Descripcion del Cargo</t>
  </si>
  <si>
    <t>Cantidad de horas Catedras</t>
  </si>
  <si>
    <t>Turnos (en caso de docentes)</t>
  </si>
  <si>
    <t>Presupuesto</t>
  </si>
  <si>
    <t>Devengado</t>
  </si>
  <si>
    <t>Aporte Jubilatorio</t>
  </si>
  <si>
    <r>
      <t>ENTIDAD:</t>
    </r>
    <r>
      <rPr>
        <b/>
        <sz val="14"/>
        <rFont val="Arial"/>
        <family val="2"/>
      </rPr>
      <t xml:space="preserve"> GOBERNACION DE MISIONES</t>
    </r>
  </si>
  <si>
    <t>Nº DE PAGINA:1</t>
  </si>
  <si>
    <r>
      <t>NIVEL:</t>
    </r>
    <r>
      <rPr>
        <b/>
        <sz val="14"/>
        <rFont val="Arial"/>
        <family val="2"/>
      </rPr>
      <t xml:space="preserve"> 8 GOBIERNO DEPARTAMENTAL</t>
    </r>
  </si>
  <si>
    <t>NIVEL: 8 OCTAVO DEPARTAMENTO</t>
  </si>
  <si>
    <t>ENTIDAD: GOBERNACION DE MISIONES</t>
  </si>
  <si>
    <t>Cedula de Identidad Nº</t>
  </si>
  <si>
    <t>Sueldos</t>
  </si>
  <si>
    <t>Dto. Jubilat. 1er mes Sueldo Aumento</t>
  </si>
  <si>
    <t>Aporte Jubilatorio 16 PORCIENTO</t>
  </si>
  <si>
    <t>SUELDO NETO</t>
  </si>
  <si>
    <t>Miguel Maria Martinez Segovia</t>
  </si>
  <si>
    <t>Norma Veronica Insaurralde Del Puerto</t>
  </si>
  <si>
    <t>CORRESPONDIENTE A PERSONAL / JUZGADO DE FALTAS JUNTA DEPARTAMENTAL</t>
  </si>
  <si>
    <t>Agustin Mareco Espinoza</t>
  </si>
  <si>
    <t>J01</t>
  </si>
  <si>
    <t>Juez Instructor</t>
  </si>
  <si>
    <t>Tomasa Elizabeth Cabrera Gomez</t>
  </si>
  <si>
    <t>Actuario</t>
  </si>
  <si>
    <t>J03</t>
  </si>
  <si>
    <t>Venancio Jacinto Ferloni Galeano</t>
  </si>
  <si>
    <t>J02</t>
  </si>
  <si>
    <t>Fiscal</t>
  </si>
  <si>
    <t>Maria Antonia Amarilla Fernandez</t>
  </si>
  <si>
    <t>Cristobal Rafael Ramirez Vega</t>
  </si>
  <si>
    <t>David Diosnel Antonio Dominguez Ferreira</t>
  </si>
  <si>
    <t>Ramona Celestina Lugo Gimenez</t>
  </si>
  <si>
    <t>CQ1</t>
  </si>
  <si>
    <t>CW9</t>
  </si>
  <si>
    <t>SECRETARIO (I)</t>
  </si>
  <si>
    <t>C94</t>
  </si>
  <si>
    <t>E3M</t>
  </si>
  <si>
    <t>DA5</t>
  </si>
  <si>
    <t>E3Ñ</t>
  </si>
  <si>
    <t>GC4</t>
  </si>
  <si>
    <t>E3Y</t>
  </si>
  <si>
    <t>DL3</t>
  </si>
  <si>
    <t>D7R</t>
  </si>
  <si>
    <t>SECRETARIO (II)</t>
  </si>
  <si>
    <t>EB3</t>
  </si>
  <si>
    <t>GD1</t>
  </si>
  <si>
    <t>J10</t>
  </si>
  <si>
    <t>Ujier Notificador</t>
  </si>
  <si>
    <t>Elisa Concepcion Espinoza</t>
  </si>
  <si>
    <t>Lizza Damus</t>
  </si>
  <si>
    <t>Nestor Arnol Avalos</t>
  </si>
  <si>
    <t>Nestor David Silva Martinez</t>
  </si>
  <si>
    <t>Claudia Carolina Gernhofer</t>
  </si>
  <si>
    <t>ES9</t>
  </si>
  <si>
    <t>E6Z</t>
  </si>
  <si>
    <t>FZ9</t>
  </si>
  <si>
    <t>GS9</t>
  </si>
  <si>
    <t>GG9</t>
  </si>
  <si>
    <t>B55</t>
  </si>
  <si>
    <t>AUDITOR INTERNO</t>
  </si>
  <si>
    <t>Quintin Nicolas Gonzalez</t>
  </si>
  <si>
    <t>C90</t>
  </si>
  <si>
    <t>Ramona Ester Rodriguez</t>
  </si>
  <si>
    <t>Justo Salvador Gaelano Amarilla</t>
  </si>
  <si>
    <t>Mario Otazu</t>
  </si>
  <si>
    <t>Cynthia Alejandrina Gonzalez Paredes</t>
  </si>
  <si>
    <t>E38</t>
  </si>
  <si>
    <t>AUXILIAR TECNICO ADMINITRATIVO</t>
  </si>
  <si>
    <t>TECNICO  (II)</t>
  </si>
  <si>
    <t>Mauricio Daniel Bolla</t>
  </si>
  <si>
    <t>Efrain Alcides Mendez Villalba</t>
  </si>
  <si>
    <t>Esmilce Maricel Batalla de Mercado</t>
  </si>
  <si>
    <t>Pedro Irala Gimenez</t>
  </si>
  <si>
    <t>Hugo Javier Ferreira Boquet</t>
  </si>
  <si>
    <t>Susana Nancy Norah Arias Gil</t>
  </si>
  <si>
    <t>Teodoro Mereles Ortiz</t>
  </si>
  <si>
    <t>Richard Rolando Ramirez Rodriguez</t>
  </si>
  <si>
    <t>Maria Tomasa Afara Rojas</t>
  </si>
  <si>
    <t>Calos Maria Arrechea Ortiz</t>
  </si>
  <si>
    <t>GM1</t>
  </si>
  <si>
    <t>Gregorio Agustin Barreto</t>
  </si>
  <si>
    <t>Juan Manuel Achucarro Acosta</t>
  </si>
  <si>
    <t>Victor Manuel Saucedo Quintana</t>
  </si>
  <si>
    <t>Fernando Fabian Mercado Quiñonez</t>
  </si>
  <si>
    <r>
      <t>Ejercicio</t>
    </r>
    <r>
      <rPr>
        <b/>
        <sz val="14"/>
        <rFont val="Arial"/>
        <family val="2"/>
      </rPr>
      <t>: 2.022</t>
    </r>
  </si>
  <si>
    <t>German Adolfoi Felman Benitez</t>
  </si>
  <si>
    <t>Presupuesto Vigente 2022</t>
  </si>
  <si>
    <t>Luis Alberto Romero Torres</t>
  </si>
  <si>
    <t>Enrique Enmanuel Ayala Benitez</t>
  </si>
  <si>
    <t>FEBRERO: 2023</t>
  </si>
  <si>
    <r>
      <t>Mes</t>
    </r>
    <r>
      <rPr>
        <b/>
        <sz val="14"/>
        <rFont val="Arial"/>
        <family val="2"/>
      </rPr>
      <t>: FEBRERO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</si>
</sst>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* #,##0_ ;_ * \-#,##0_ ;_ * &quot;-&quot;_ ;_ @_ "/>
    <numFmt numFmtId="170" formatCode="_ &quot;Gs&quot;\ * #,##0.00_ ;_ &quot;Gs&quot;\ * \-#,##0.00_ ;_ &quot;Gs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_-&quot;Gs&quot;;#,##0\-&quot;Gs&quot;"/>
    <numFmt numFmtId="181" formatCode="#,##0_-&quot;Gs&quot;;[Red]#,##0\-&quot;Gs&quot;"/>
    <numFmt numFmtId="182" formatCode="#,##0.00_-&quot;Gs&quot;;#,##0.00\-&quot;Gs&quot;"/>
    <numFmt numFmtId="183" formatCode="#,##0.00_-&quot;Gs&quot;;[Red]#,##0.00\-&quot;Gs&quot;"/>
    <numFmt numFmtId="184" formatCode="_ * #,##0_-&quot;Gs&quot;_ ;_ * #,##0\-&quot;Gs&quot;_ ;_ * &quot;-&quot;_-&quot;Gs&quot;_ ;_ @_ "/>
    <numFmt numFmtId="185" formatCode="_ * #,##0_-_G_s_ ;_ * #,##0\-_G_s_ ;_ * &quot;-&quot;_-_G_s_ ;_ @_ "/>
    <numFmt numFmtId="186" formatCode="_ * #,##0.00_-&quot;Gs&quot;_ ;_ * #,##0.00\-&quot;Gs&quot;_ ;_ * &quot;-&quot;??_-&quot;Gs&quot;_ ;_ @_ "/>
    <numFmt numFmtId="187" formatCode="_ * #,##0.00_-_G_s_ ;_ * #,##0.00\-_G_s_ ;_ * &quot;-&quot;??_-_G_s_ ;_ @_ "/>
    <numFmt numFmtId="188" formatCode="&quot;G&quot;#,##0_);\(&quot;G&quot;#,##0\)"/>
    <numFmt numFmtId="189" formatCode="&quot;G&quot;#,##0_);[Red]\(&quot;G&quot;#,##0\)"/>
    <numFmt numFmtId="190" formatCode="&quot;G&quot;#,##0.00_);\(&quot;G&quot;#,##0.00\)"/>
    <numFmt numFmtId="191" formatCode="&quot;G&quot;#,##0.00_);[Red]\(&quot;G&quot;#,##0.00\)"/>
    <numFmt numFmtId="192" formatCode="_(&quot;G&quot;* #,##0_);_(&quot;G&quot;* \(#,##0\);_(&quot;G&quot;* &quot;-&quot;_);_(@_)"/>
    <numFmt numFmtId="193" formatCode="_(* #,##0_);_(* \(#,##0\);_(* &quot;-&quot;_);_(@_)"/>
    <numFmt numFmtId="194" formatCode="_(&quot;G&quot;* #,##0.00_);_(&quot;G&quot;* \(#,##0.00\);_(&quot;G&quot;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0.0"/>
    <numFmt numFmtId="200" formatCode="\(00000\)"/>
    <numFmt numFmtId="201" formatCode="\(0\)"/>
    <numFmt numFmtId="202" formatCode="#,##0.0"/>
    <numFmt numFmtId="203" formatCode="_(* #,##0.0_);_(* \(#,##0.0\);_(* &quot;-&quot;??_);_(@_)"/>
    <numFmt numFmtId="204" formatCode="_(* #,##0_);_(* \(#,##0\);_(* &quot;-&quot;??_);_(@_)"/>
    <numFmt numFmtId="205" formatCode="_(* #,##0.000_);_(* \(#,##0.000\);_(* &quot;-&quot;??_);_(@_)"/>
    <numFmt numFmtId="206" formatCode="d\-m\-yy"/>
    <numFmt numFmtId="207" formatCode="dd\-mm\-yy"/>
    <numFmt numFmtId="208" formatCode="0.0000"/>
    <numFmt numFmtId="209" formatCode="0.000"/>
    <numFmt numFmtId="210" formatCode="mmm\-yyyy"/>
    <numFmt numFmtId="211" formatCode="0.00000"/>
    <numFmt numFmtId="212" formatCode="#,##0.000"/>
    <numFmt numFmtId="213" formatCode="#,##0.0000"/>
    <numFmt numFmtId="214" formatCode="#,##0.00000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i/>
      <sz val="8"/>
      <name val="Arial"/>
      <family val="2"/>
    </font>
    <font>
      <sz val="11"/>
      <name val="Century Gothic"/>
      <family val="2"/>
    </font>
    <font>
      <sz val="8"/>
      <name val="Tahoma"/>
      <family val="2"/>
    </font>
    <font>
      <sz val="8"/>
      <name val="Franklin Gothic Medium"/>
      <family val="2"/>
    </font>
    <font>
      <sz val="11"/>
      <name val="Franklin Gothic Medium"/>
      <family val="2"/>
    </font>
    <font>
      <sz val="10"/>
      <name val="Century Gothic"/>
      <family val="2"/>
    </font>
    <font>
      <sz val="9"/>
      <name val="Century Gothic"/>
      <family val="2"/>
    </font>
    <font>
      <sz val="10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sz val="10"/>
      <color rgb="FFFF0000"/>
      <name val="Arial"/>
      <family val="2"/>
    </font>
    <font>
      <b/>
      <i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308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12" fillId="0" borderId="0" xfId="0" applyFont="1" applyBorder="1" applyAlignment="1" quotePrefix="1">
      <alignment horizontal="left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12" fillId="0" borderId="0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3" fontId="0" fillId="0" borderId="18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3" fontId="0" fillId="0" borderId="19" xfId="0" applyNumberFormat="1" applyFont="1" applyBorder="1" applyAlignment="1">
      <alignment horizontal="center"/>
    </xf>
    <xf numFmtId="3" fontId="5" fillId="33" borderId="20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3" fontId="0" fillId="0" borderId="19" xfId="0" applyNumberFormat="1" applyFont="1" applyBorder="1" applyAlignment="1">
      <alignment horizontal="right"/>
    </xf>
    <xf numFmtId="0" fontId="3" fillId="0" borderId="0" xfId="0" applyFont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3" fontId="9" fillId="0" borderId="21" xfId="0" applyNumberFormat="1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 quotePrefix="1">
      <alignment horizontal="center" vertical="center" wrapText="1"/>
    </xf>
    <xf numFmtId="0" fontId="8" fillId="0" borderId="24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3" fontId="0" fillId="0" borderId="25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left"/>
    </xf>
    <xf numFmtId="0" fontId="6" fillId="0" borderId="2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28" xfId="0" applyNumberFormat="1" applyFont="1" applyFill="1" applyBorder="1" applyAlignment="1">
      <alignment horizontal="center"/>
    </xf>
    <xf numFmtId="0" fontId="8" fillId="0" borderId="13" xfId="0" applyFont="1" applyBorder="1" applyAlignment="1" quotePrefix="1">
      <alignment horizontal="left"/>
    </xf>
    <xf numFmtId="0" fontId="8" fillId="0" borderId="28" xfId="0" applyFont="1" applyBorder="1" applyAlignment="1">
      <alignment horizontal="left"/>
    </xf>
    <xf numFmtId="3" fontId="0" fillId="0" borderId="29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 quotePrefix="1">
      <alignment horizontal="center"/>
    </xf>
    <xf numFmtId="0" fontId="0" fillId="0" borderId="18" xfId="0" applyFont="1" applyFill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0" fontId="8" fillId="34" borderId="12" xfId="0" applyFont="1" applyFill="1" applyBorder="1" applyAlignment="1">
      <alignment horizontal="left" wrapText="1"/>
    </xf>
    <xf numFmtId="3" fontId="0" fillId="34" borderId="11" xfId="0" applyNumberFormat="1" applyFont="1" applyFill="1" applyBorder="1" applyAlignment="1">
      <alignment horizontal="center"/>
    </xf>
    <xf numFmtId="3" fontId="0" fillId="34" borderId="12" xfId="0" applyNumberFormat="1" applyFont="1" applyFill="1" applyBorder="1" applyAlignment="1">
      <alignment horizontal="center"/>
    </xf>
    <xf numFmtId="3" fontId="0" fillId="34" borderId="16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6" fillId="35" borderId="31" xfId="0" applyFont="1" applyFill="1" applyBorder="1" applyAlignment="1">
      <alignment/>
    </xf>
    <xf numFmtId="0" fontId="6" fillId="35" borderId="31" xfId="0" applyFont="1" applyFill="1" applyBorder="1" applyAlignment="1">
      <alignment horizontal="center"/>
    </xf>
    <xf numFmtId="3" fontId="6" fillId="35" borderId="32" xfId="0" applyNumberFormat="1" applyFont="1" applyFill="1" applyBorder="1" applyAlignment="1">
      <alignment horizontal="right"/>
    </xf>
    <xf numFmtId="3" fontId="6" fillId="35" borderId="31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8" fillId="0" borderId="19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5" fillId="33" borderId="33" xfId="0" applyNumberFormat="1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7" fillId="0" borderId="34" xfId="0" applyFont="1" applyBorder="1" applyAlignment="1">
      <alignment/>
    </xf>
    <xf numFmtId="0" fontId="17" fillId="0" borderId="34" xfId="0" applyFont="1" applyBorder="1" applyAlignment="1" quotePrefix="1">
      <alignment horizontal="left"/>
    </xf>
    <xf numFmtId="0" fontId="17" fillId="0" borderId="35" xfId="0" applyFont="1" applyBorder="1" applyAlignment="1">
      <alignment/>
    </xf>
    <xf numFmtId="0" fontId="17" fillId="34" borderId="34" xfId="0" applyFont="1" applyFill="1" applyBorder="1" applyAlignment="1">
      <alignment/>
    </xf>
    <xf numFmtId="0" fontId="17" fillId="0" borderId="34" xfId="0" applyFont="1" applyBorder="1" applyAlignment="1">
      <alignment horizontal="left"/>
    </xf>
    <xf numFmtId="0" fontId="17" fillId="0" borderId="36" xfId="0" applyFont="1" applyBorder="1" applyAlignment="1">
      <alignment/>
    </xf>
    <xf numFmtId="0" fontId="17" fillId="0" borderId="34" xfId="0" applyFont="1" applyFill="1" applyBorder="1" applyAlignment="1" quotePrefix="1">
      <alignment horizontal="left"/>
    </xf>
    <xf numFmtId="0" fontId="0" fillId="0" borderId="19" xfId="0" applyFont="1" applyFill="1" applyBorder="1" applyAlignment="1">
      <alignment horizontal="center"/>
    </xf>
    <xf numFmtId="3" fontId="0" fillId="0" borderId="10" xfId="0" applyNumberForma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3" fontId="9" fillId="0" borderId="37" xfId="0" applyNumberFormat="1" applyFont="1" applyFill="1" applyBorder="1" applyAlignment="1">
      <alignment horizontal="center" vertical="center" wrapText="1"/>
    </xf>
    <xf numFmtId="3" fontId="10" fillId="0" borderId="38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center" vertical="center" wrapText="1"/>
    </xf>
    <xf numFmtId="3" fontId="9" fillId="0" borderId="39" xfId="0" applyNumberFormat="1" applyFont="1" applyFill="1" applyBorder="1" applyAlignment="1">
      <alignment horizontal="center" vertical="center" wrapText="1"/>
    </xf>
    <xf numFmtId="3" fontId="10" fillId="0" borderId="37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4" xfId="0" applyFont="1" applyBorder="1" applyAlignment="1" quotePrefix="1">
      <alignment horizontal="center"/>
    </xf>
    <xf numFmtId="0" fontId="0" fillId="0" borderId="36" xfId="0" applyFont="1" applyBorder="1" applyAlignment="1">
      <alignment horizontal="center"/>
    </xf>
    <xf numFmtId="3" fontId="0" fillId="0" borderId="40" xfId="0" applyNumberFormat="1" applyFont="1" applyBorder="1" applyAlignment="1">
      <alignment horizontal="center"/>
    </xf>
    <xf numFmtId="3" fontId="0" fillId="0" borderId="41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 horizontal="center"/>
    </xf>
    <xf numFmtId="3" fontId="0" fillId="0" borderId="41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3" fontId="0" fillId="34" borderId="34" xfId="0" applyNumberFormat="1" applyFont="1" applyFill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0" borderId="42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9" fillId="0" borderId="39" xfId="0" applyFont="1" applyFill="1" applyBorder="1" applyAlignment="1">
      <alignment horizontal="center" vertical="center" wrapText="1"/>
    </xf>
    <xf numFmtId="3" fontId="0" fillId="0" borderId="43" xfId="0" applyNumberFormat="1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23" xfId="0" applyFont="1" applyFill="1" applyBorder="1" applyAlignment="1">
      <alignment horizontal="center"/>
    </xf>
    <xf numFmtId="3" fontId="0" fillId="0" borderId="37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9" fillId="0" borderId="37" xfId="0" applyFont="1" applyFill="1" applyBorder="1" applyAlignment="1">
      <alignment horizontal="center" vertical="center" wrapText="1"/>
    </xf>
    <xf numFmtId="3" fontId="0" fillId="0" borderId="44" xfId="0" applyNumberFormat="1" applyFont="1" applyBorder="1" applyAlignment="1">
      <alignment/>
    </xf>
    <xf numFmtId="3" fontId="5" fillId="33" borderId="45" xfId="0" applyNumberFormat="1" applyFont="1" applyFill="1" applyBorder="1" applyAlignment="1">
      <alignment horizontal="center"/>
    </xf>
    <xf numFmtId="0" fontId="17" fillId="0" borderId="46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8" fillId="0" borderId="40" xfId="0" applyFont="1" applyBorder="1" applyAlignment="1">
      <alignment horizontal="left"/>
    </xf>
    <xf numFmtId="0" fontId="5" fillId="33" borderId="47" xfId="0" applyFont="1" applyFill="1" applyBorder="1" applyAlignment="1">
      <alignment/>
    </xf>
    <xf numFmtId="3" fontId="5" fillId="33" borderId="33" xfId="0" applyNumberFormat="1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3" fontId="5" fillId="33" borderId="48" xfId="0" applyNumberFormat="1" applyFont="1" applyFill="1" applyBorder="1" applyAlignment="1">
      <alignment/>
    </xf>
    <xf numFmtId="3" fontId="10" fillId="0" borderId="38" xfId="0" applyNumberFormat="1" applyFont="1" applyFill="1" applyBorder="1" applyAlignment="1" quotePrefix="1">
      <alignment horizontal="center" vertical="center" wrapText="1"/>
    </xf>
    <xf numFmtId="3" fontId="10" fillId="0" borderId="39" xfId="0" applyNumberFormat="1" applyFont="1" applyFill="1" applyBorder="1" applyAlignment="1" quotePrefix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 quotePrefix="1">
      <alignment horizontal="left" wrapText="1"/>
    </xf>
    <xf numFmtId="0" fontId="19" fillId="0" borderId="10" xfId="0" applyFont="1" applyFill="1" applyBorder="1" applyAlignment="1">
      <alignment horizontal="center" wrapText="1"/>
    </xf>
    <xf numFmtId="3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3" fontId="18" fillId="0" borderId="10" xfId="0" applyNumberFormat="1" applyFont="1" applyFill="1" applyBorder="1" applyAlignment="1">
      <alignment horizontal="center"/>
    </xf>
    <xf numFmtId="0" fontId="19" fillId="0" borderId="19" xfId="0" applyFont="1" applyFill="1" applyBorder="1" applyAlignment="1" quotePrefix="1">
      <alignment horizontal="left"/>
    </xf>
    <xf numFmtId="3" fontId="19" fillId="0" borderId="19" xfId="0" applyNumberFormat="1" applyFont="1" applyFill="1" applyBorder="1" applyAlignment="1" quotePrefix="1">
      <alignment horizontal="left"/>
    </xf>
    <xf numFmtId="0" fontId="19" fillId="0" borderId="19" xfId="0" applyFont="1" applyFill="1" applyBorder="1" applyAlignment="1" quotePrefix="1">
      <alignment horizontal="center"/>
    </xf>
    <xf numFmtId="0" fontId="19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24" xfId="0" applyFont="1" applyFill="1" applyBorder="1" applyAlignment="1">
      <alignment/>
    </xf>
    <xf numFmtId="3" fontId="6" fillId="35" borderId="49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 horizontal="center"/>
    </xf>
    <xf numFmtId="3" fontId="0" fillId="0" borderId="5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17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10" fillId="0" borderId="51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/>
    </xf>
    <xf numFmtId="3" fontId="0" fillId="0" borderId="52" xfId="0" applyNumberFormat="1" applyFont="1" applyBorder="1" applyAlignment="1">
      <alignment/>
    </xf>
    <xf numFmtId="3" fontId="19" fillId="0" borderId="19" xfId="0" applyNumberFormat="1" applyFont="1" applyFill="1" applyBorder="1" applyAlignment="1" quotePrefix="1">
      <alignment horizontal="center"/>
    </xf>
    <xf numFmtId="3" fontId="19" fillId="0" borderId="10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wrapText="1"/>
    </xf>
    <xf numFmtId="0" fontId="0" fillId="0" borderId="44" xfId="0" applyFont="1" applyBorder="1" applyAlignment="1">
      <alignment horizontal="center"/>
    </xf>
    <xf numFmtId="0" fontId="8" fillId="0" borderId="12" xfId="0" applyFont="1" applyBorder="1" applyAlignment="1" quotePrefix="1">
      <alignment horizontal="left"/>
    </xf>
    <xf numFmtId="3" fontId="63" fillId="0" borderId="0" xfId="0" applyNumberFormat="1" applyFont="1" applyBorder="1" applyAlignment="1">
      <alignment/>
    </xf>
    <xf numFmtId="3" fontId="63" fillId="0" borderId="0" xfId="0" applyNumberFormat="1" applyFont="1" applyAlignment="1">
      <alignment/>
    </xf>
    <xf numFmtId="3" fontId="64" fillId="0" borderId="0" xfId="0" applyNumberFormat="1" applyFont="1" applyFill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0" xfId="0" applyFont="1" applyFill="1" applyBorder="1" applyAlignment="1">
      <alignment/>
    </xf>
    <xf numFmtId="3" fontId="63" fillId="0" borderId="0" xfId="0" applyNumberFormat="1" applyFont="1" applyFill="1" applyBorder="1" applyAlignment="1">
      <alignment/>
    </xf>
    <xf numFmtId="3" fontId="0" fillId="0" borderId="24" xfId="0" applyNumberFormat="1" applyFont="1" applyBorder="1" applyAlignment="1">
      <alignment horizontal="right"/>
    </xf>
    <xf numFmtId="3" fontId="0" fillId="34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/>
    </xf>
    <xf numFmtId="3" fontId="0" fillId="34" borderId="53" xfId="0" applyNumberFormat="1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54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left"/>
    </xf>
    <xf numFmtId="3" fontId="0" fillId="34" borderId="25" xfId="0" applyNumberFormat="1" applyFont="1" applyFill="1" applyBorder="1" applyAlignment="1">
      <alignment horizontal="center"/>
    </xf>
    <xf numFmtId="3" fontId="0" fillId="34" borderId="54" xfId="0" applyNumberFormat="1" applyFont="1" applyFill="1" applyBorder="1" applyAlignment="1">
      <alignment horizontal="center"/>
    </xf>
    <xf numFmtId="3" fontId="0" fillId="34" borderId="55" xfId="0" applyNumberFormat="1" applyFont="1" applyFill="1" applyBorder="1" applyAlignment="1">
      <alignment horizontal="center"/>
    </xf>
    <xf numFmtId="3" fontId="0" fillId="34" borderId="0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 horizontal="left"/>
    </xf>
    <xf numFmtId="3" fontId="0" fillId="34" borderId="41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horizontal="left"/>
    </xf>
    <xf numFmtId="3" fontId="0" fillId="34" borderId="44" xfId="0" applyNumberFormat="1" applyFont="1" applyFill="1" applyBorder="1" applyAlignment="1">
      <alignment/>
    </xf>
    <xf numFmtId="3" fontId="0" fillId="34" borderId="43" xfId="0" applyNumberFormat="1" applyFont="1" applyFill="1" applyBorder="1" applyAlignment="1">
      <alignment horizontal="center"/>
    </xf>
    <xf numFmtId="0" fontId="17" fillId="34" borderId="26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0" fillId="34" borderId="44" xfId="0" applyFont="1" applyFill="1" applyBorder="1" applyAlignment="1">
      <alignment/>
    </xf>
    <xf numFmtId="3" fontId="0" fillId="34" borderId="15" xfId="0" applyNumberFormat="1" applyFont="1" applyFill="1" applyBorder="1" applyAlignment="1">
      <alignment horizontal="center"/>
    </xf>
    <xf numFmtId="0" fontId="17" fillId="34" borderId="34" xfId="0" applyFont="1" applyFill="1" applyBorder="1" applyAlignment="1">
      <alignment horizontal="left"/>
    </xf>
    <xf numFmtId="3" fontId="0" fillId="34" borderId="56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3" fontId="0" fillId="0" borderId="18" xfId="0" applyNumberFormat="1" applyBorder="1" applyAlignment="1">
      <alignment/>
    </xf>
    <xf numFmtId="0" fontId="14" fillId="0" borderId="18" xfId="0" applyFont="1" applyFill="1" applyBorder="1" applyAlignment="1">
      <alignment wrapText="1"/>
    </xf>
    <xf numFmtId="3" fontId="18" fillId="0" borderId="18" xfId="0" applyNumberFormat="1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8" fillId="0" borderId="18" xfId="0" applyFont="1" applyBorder="1" applyAlignment="1">
      <alignment horizontal="left" wrapText="1"/>
    </xf>
    <xf numFmtId="3" fontId="0" fillId="0" borderId="40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7" fillId="35" borderId="49" xfId="0" applyFont="1" applyFill="1" applyBorder="1" applyAlignment="1">
      <alignment horizontal="left"/>
    </xf>
    <xf numFmtId="0" fontId="7" fillId="35" borderId="57" xfId="0" applyFont="1" applyFill="1" applyBorder="1" applyAlignment="1">
      <alignment/>
    </xf>
    <xf numFmtId="0" fontId="7" fillId="35" borderId="57" xfId="0" applyFont="1" applyFill="1" applyBorder="1" applyAlignment="1">
      <alignment horizontal="center"/>
    </xf>
    <xf numFmtId="3" fontId="7" fillId="35" borderId="57" xfId="0" applyNumberFormat="1" applyFon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66" fillId="0" borderId="0" xfId="0" applyNumberFormat="1" applyFont="1" applyBorder="1" applyAlignment="1">
      <alignment/>
    </xf>
    <xf numFmtId="0" fontId="67" fillId="0" borderId="0" xfId="0" applyFont="1" applyFill="1" applyBorder="1" applyAlignment="1">
      <alignment horizontal="center" vertical="center" wrapText="1"/>
    </xf>
    <xf numFmtId="3" fontId="66" fillId="34" borderId="0" xfId="0" applyNumberFormat="1" applyFont="1" applyFill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0" fontId="68" fillId="0" borderId="0" xfId="0" applyFont="1" applyFill="1" applyBorder="1" applyAlignment="1">
      <alignment/>
    </xf>
    <xf numFmtId="3" fontId="66" fillId="0" borderId="0" xfId="0" applyNumberFormat="1" applyFont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3" fontId="68" fillId="0" borderId="0" xfId="0" applyNumberFormat="1" applyFont="1" applyFill="1" applyBorder="1" applyAlignment="1">
      <alignment/>
    </xf>
    <xf numFmtId="0" fontId="6" fillId="0" borderId="47" xfId="0" applyFont="1" applyFill="1" applyBorder="1" applyAlignment="1">
      <alignment/>
    </xf>
    <xf numFmtId="3" fontId="63" fillId="34" borderId="0" xfId="0" applyNumberFormat="1" applyFont="1" applyFill="1" applyBorder="1" applyAlignment="1">
      <alignment/>
    </xf>
    <xf numFmtId="4" fontId="63" fillId="34" borderId="0" xfId="0" applyNumberFormat="1" applyFont="1" applyFill="1" applyBorder="1" applyAlignment="1">
      <alignment/>
    </xf>
    <xf numFmtId="3" fontId="0" fillId="0" borderId="58" xfId="0" applyNumberFormat="1" applyFont="1" applyBorder="1" applyAlignment="1">
      <alignment horizontal="center"/>
    </xf>
    <xf numFmtId="3" fontId="0" fillId="0" borderId="59" xfId="0" applyNumberFormat="1" applyFont="1" applyBorder="1" applyAlignment="1">
      <alignment/>
    </xf>
    <xf numFmtId="0" fontId="63" fillId="34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" fillId="35" borderId="33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6" fillId="35" borderId="47" xfId="0" applyFont="1" applyFill="1" applyBorder="1" applyAlignment="1">
      <alignment horizontal="center"/>
    </xf>
    <xf numFmtId="0" fontId="6" fillId="35" borderId="33" xfId="0" applyFont="1" applyFill="1" applyBorder="1" applyAlignment="1">
      <alignment horizontal="center"/>
    </xf>
    <xf numFmtId="0" fontId="6" fillId="35" borderId="32" xfId="0" applyFont="1" applyFill="1" applyBorder="1" applyAlignment="1">
      <alignment horizontal="center"/>
    </xf>
    <xf numFmtId="3" fontId="10" fillId="0" borderId="38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10" fillId="0" borderId="3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3" fontId="10" fillId="0" borderId="47" xfId="0" applyNumberFormat="1" applyFont="1" applyFill="1" applyBorder="1" applyAlignment="1">
      <alignment horizontal="center" vertical="center" wrapText="1"/>
    </xf>
    <xf numFmtId="3" fontId="10" fillId="0" borderId="48" xfId="0" applyNumberFormat="1" applyFont="1" applyFill="1" applyBorder="1" applyAlignment="1">
      <alignment horizontal="center" vertical="center" wrapText="1"/>
    </xf>
    <xf numFmtId="3" fontId="10" fillId="0" borderId="51" xfId="0" applyNumberFormat="1" applyFont="1" applyFill="1" applyBorder="1" applyAlignment="1">
      <alignment horizontal="center" vertical="center" wrapText="1"/>
    </xf>
    <xf numFmtId="3" fontId="9" fillId="0" borderId="60" xfId="0" applyNumberFormat="1" applyFont="1" applyFill="1" applyBorder="1" applyAlignment="1" quotePrefix="1">
      <alignment horizontal="center" vertical="center" wrapText="1"/>
    </xf>
    <xf numFmtId="3" fontId="9" fillId="0" borderId="10" xfId="0" applyNumberFormat="1" applyFont="1" applyFill="1" applyBorder="1" applyAlignment="1" quotePrefix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10" fillId="0" borderId="52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3" fontId="10" fillId="0" borderId="6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3" fontId="9" fillId="0" borderId="28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38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3" fontId="9" fillId="0" borderId="38" xfId="0" applyNumberFormat="1" applyFont="1" applyFill="1" applyBorder="1" applyAlignment="1" quotePrefix="1">
      <alignment horizontal="center" vertical="center" wrapText="1"/>
    </xf>
    <xf numFmtId="3" fontId="9" fillId="0" borderId="61" xfId="0" applyNumberFormat="1" applyFont="1" applyFill="1" applyBorder="1" applyAlignment="1">
      <alignment horizontal="center" vertical="center" wrapText="1"/>
    </xf>
    <xf numFmtId="3" fontId="9" fillId="0" borderId="62" xfId="0" applyNumberFormat="1" applyFont="1" applyFill="1" applyBorder="1" applyAlignment="1">
      <alignment horizontal="center" vertical="center" wrapText="1"/>
    </xf>
    <xf numFmtId="3" fontId="10" fillId="0" borderId="63" xfId="0" applyNumberFormat="1" applyFont="1" applyFill="1" applyBorder="1" applyAlignment="1">
      <alignment horizontal="center" vertical="center" wrapText="1"/>
    </xf>
    <xf numFmtId="3" fontId="10" fillId="0" borderId="64" xfId="0" applyNumberFormat="1" applyFont="1" applyFill="1" applyBorder="1" applyAlignment="1">
      <alignment horizontal="center" vertical="center" wrapText="1"/>
    </xf>
    <xf numFmtId="3" fontId="9" fillId="0" borderId="30" xfId="0" applyNumberFormat="1" applyFont="1" applyFill="1" applyBorder="1" applyAlignment="1">
      <alignment horizontal="center" vertical="center" wrapText="1"/>
    </xf>
    <xf numFmtId="3" fontId="9" fillId="0" borderId="39" xfId="0" applyNumberFormat="1" applyFont="1" applyFill="1" applyBorder="1" applyAlignment="1" quotePrefix="1">
      <alignment horizontal="center" vertical="center" wrapText="1"/>
    </xf>
    <xf numFmtId="3" fontId="9" fillId="0" borderId="37" xfId="0" applyNumberFormat="1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7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 quotePrefix="1">
      <alignment horizontal="left" vertical="center"/>
    </xf>
    <xf numFmtId="17" fontId="3" fillId="0" borderId="0" xfId="0" applyNumberFormat="1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2</xdr:row>
      <xdr:rowOff>142875</xdr:rowOff>
    </xdr:to>
    <xdr:pic>
      <xdr:nvPicPr>
        <xdr:cNvPr id="1" name="2 Imagen" descr="C:\Users\Doris\AppData\Local\Microsoft\Windows\Temporary Internet Files\Content.Word\Screenshot_20190701-08235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68</xdr:row>
      <xdr:rowOff>66675</xdr:rowOff>
    </xdr:from>
    <xdr:to>
      <xdr:col>1</xdr:col>
      <xdr:colOff>400050</xdr:colOff>
      <xdr:row>71</xdr:row>
      <xdr:rowOff>104775</xdr:rowOff>
    </xdr:to>
    <xdr:pic>
      <xdr:nvPicPr>
        <xdr:cNvPr id="2" name="10 Imagen" descr="C:\Users\Doris\AppData\Local\Microsoft\Windows\Temporary Internet Files\Content.Word\Screenshot_20190701-08235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888325"/>
          <a:ext cx="1019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1</xdr:col>
      <xdr:colOff>561975</xdr:colOff>
      <xdr:row>89</xdr:row>
      <xdr:rowOff>219075</xdr:rowOff>
    </xdr:to>
    <xdr:pic>
      <xdr:nvPicPr>
        <xdr:cNvPr id="3" name="2 Imagen" descr="C:\Users\Doris\AppData\Local\Microsoft\Windows\Temporary Internet Files\Content.Word\Screenshot_20190701-08235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88875"/>
          <a:ext cx="1190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1</xdr:col>
      <xdr:colOff>323850</xdr:colOff>
      <xdr:row>113</xdr:row>
      <xdr:rowOff>66675</xdr:rowOff>
    </xdr:to>
    <xdr:pic>
      <xdr:nvPicPr>
        <xdr:cNvPr id="4" name="2 Imagen" descr="C:\Users\Doris\AppData\Local\Microsoft\Windows\Temporary Internet Files\Content.Word\Screenshot_20190701-08235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70600"/>
          <a:ext cx="952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133</xdr:row>
      <xdr:rowOff>28575</xdr:rowOff>
    </xdr:from>
    <xdr:to>
      <xdr:col>1</xdr:col>
      <xdr:colOff>1295400</xdr:colOff>
      <xdr:row>136</xdr:row>
      <xdr:rowOff>66675</xdr:rowOff>
    </xdr:to>
    <xdr:pic>
      <xdr:nvPicPr>
        <xdr:cNvPr id="5" name="3 Imagen" descr="C:\Users\Doris\AppData\Local\Microsoft\Windows\Temporary Internet Files\Content.Word\Screenshot_20190701-08235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6661725"/>
          <a:ext cx="1762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5"/>
  <sheetViews>
    <sheetView tabSelected="1" workbookViewId="0" topLeftCell="A1">
      <selection activeCell="A91" sqref="A91:M91"/>
    </sheetView>
  </sheetViews>
  <sheetFormatPr defaultColWidth="11.421875" defaultRowHeight="12.75"/>
  <cols>
    <col min="1" max="1" width="9.421875" style="13" customWidth="1"/>
    <col min="2" max="2" width="35.7109375" style="12" customWidth="1"/>
    <col min="3" max="3" width="7.28125" style="18" customWidth="1"/>
    <col min="4" max="4" width="7.8515625" style="2" customWidth="1"/>
    <col min="5" max="5" width="9.140625" style="2" customWidth="1"/>
    <col min="6" max="6" width="16.00390625" style="2" customWidth="1"/>
    <col min="7" max="7" width="20.28125" style="31" customWidth="1"/>
    <col min="8" max="8" width="8.421875" style="14" customWidth="1"/>
    <col min="9" max="9" width="9.7109375" style="14" customWidth="1"/>
    <col min="10" max="10" width="14.00390625" style="14" customWidth="1"/>
    <col min="11" max="11" width="13.140625" style="14" customWidth="1"/>
    <col min="12" max="12" width="13.8515625" style="14" customWidth="1"/>
    <col min="13" max="13" width="14.421875" style="14" customWidth="1"/>
    <col min="14" max="14" width="15.140625" style="1" hidden="1" customWidth="1"/>
    <col min="15" max="15" width="13.57421875" style="1" hidden="1" customWidth="1"/>
    <col min="16" max="16" width="12.421875" style="1" hidden="1" customWidth="1"/>
    <col min="17" max="17" width="9.28125" style="1" hidden="1" customWidth="1"/>
    <col min="18" max="18" width="16.140625" style="1" hidden="1" customWidth="1"/>
    <col min="19" max="20" width="11.421875" style="12" hidden="1" customWidth="1"/>
    <col min="21" max="21" width="30.57421875" style="12" customWidth="1"/>
    <col min="22" max="22" width="0" style="199" hidden="1" customWidth="1"/>
    <col min="23" max="23" width="0" style="246" hidden="1" customWidth="1"/>
    <col min="24" max="25" width="11.421875" style="246" customWidth="1"/>
    <col min="26" max="26" width="15.57421875" style="246" customWidth="1"/>
    <col min="27" max="27" width="11.421875" style="246" customWidth="1"/>
    <col min="28" max="16384" width="11.421875" style="12" customWidth="1"/>
  </cols>
  <sheetData>
    <row r="1" spans="1:30" ht="20.25">
      <c r="A1" s="268" t="s">
        <v>17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X1" s="199"/>
      <c r="Y1" s="199"/>
      <c r="Z1" s="199"/>
      <c r="AA1" s="199"/>
      <c r="AB1" s="199"/>
      <c r="AC1" s="199"/>
      <c r="AD1" s="199"/>
    </row>
    <row r="2" spans="1:30" ht="20.25">
      <c r="A2" s="269" t="s">
        <v>23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X2" s="199"/>
      <c r="Y2" s="199"/>
      <c r="Z2" s="199"/>
      <c r="AA2" s="199"/>
      <c r="AB2" s="199"/>
      <c r="AC2" s="199"/>
      <c r="AD2" s="199"/>
    </row>
    <row r="3" spans="1:30" ht="15">
      <c r="A3" s="304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X3" s="199"/>
      <c r="Y3" s="199"/>
      <c r="Z3" s="199"/>
      <c r="AA3" s="199"/>
      <c r="AB3" s="199"/>
      <c r="AC3" s="199"/>
      <c r="AD3" s="199"/>
    </row>
    <row r="4" spans="1:30" s="22" customFormat="1" ht="24.75" customHeight="1">
      <c r="A4" s="305" t="s">
        <v>104</v>
      </c>
      <c r="B4" s="306"/>
      <c r="C4" s="306"/>
      <c r="D4" s="306"/>
      <c r="E4" s="306"/>
      <c r="F4" s="306"/>
      <c r="G4" s="306"/>
      <c r="H4" s="185"/>
      <c r="I4" s="19"/>
      <c r="J4" s="85" t="s">
        <v>103</v>
      </c>
      <c r="K4" s="19"/>
      <c r="L4" s="19"/>
      <c r="M4" s="186"/>
      <c r="N4" s="35"/>
      <c r="O4" s="85"/>
      <c r="P4" s="85"/>
      <c r="Q4" s="24"/>
      <c r="R4" s="23"/>
      <c r="V4" s="200"/>
      <c r="W4" s="251"/>
      <c r="X4" s="200"/>
      <c r="Y4" s="200"/>
      <c r="Z4" s="200"/>
      <c r="AA4" s="200"/>
      <c r="AB4" s="200"/>
      <c r="AC4" s="200"/>
      <c r="AD4" s="200"/>
    </row>
    <row r="5" spans="1:30" s="22" customFormat="1" ht="16.5" customHeight="1">
      <c r="A5" s="305" t="s">
        <v>102</v>
      </c>
      <c r="B5" s="306"/>
      <c r="C5" s="306"/>
      <c r="D5" s="306"/>
      <c r="E5" s="306"/>
      <c r="F5" s="306"/>
      <c r="G5" s="306"/>
      <c r="H5" s="19"/>
      <c r="I5" s="19"/>
      <c r="J5" s="307" t="s">
        <v>185</v>
      </c>
      <c r="K5" s="307"/>
      <c r="L5" s="19"/>
      <c r="M5" s="186"/>
      <c r="N5" s="35"/>
      <c r="O5" s="25"/>
      <c r="P5" s="85"/>
      <c r="Q5" s="24"/>
      <c r="R5" s="23"/>
      <c r="V5" s="200"/>
      <c r="W5" s="251"/>
      <c r="X5" s="200"/>
      <c r="Y5" s="200"/>
      <c r="Z5" s="200"/>
      <c r="AA5" s="200"/>
      <c r="AB5" s="200"/>
      <c r="AC5" s="200"/>
      <c r="AD5" s="200"/>
    </row>
    <row r="6" spans="1:30" s="22" customFormat="1" ht="15" customHeight="1" thickBot="1">
      <c r="A6" s="58"/>
      <c r="B6" s="21"/>
      <c r="C6" s="86"/>
      <c r="D6" s="21"/>
      <c r="E6" s="21"/>
      <c r="F6" s="21"/>
      <c r="G6" s="30"/>
      <c r="H6" s="19"/>
      <c r="I6" s="19"/>
      <c r="J6" s="19"/>
      <c r="K6" s="19"/>
      <c r="L6" s="19"/>
      <c r="M6" s="186"/>
      <c r="N6" s="21"/>
      <c r="O6" s="21"/>
      <c r="P6" s="86"/>
      <c r="Q6" s="21"/>
      <c r="R6" s="23"/>
      <c r="V6" s="200"/>
      <c r="W6" s="251"/>
      <c r="X6" s="200"/>
      <c r="Y6" s="200"/>
      <c r="Z6" s="200"/>
      <c r="AA6" s="200"/>
      <c r="AB6" s="200"/>
      <c r="AC6" s="200"/>
      <c r="AD6" s="200"/>
    </row>
    <row r="7" spans="1:30" s="51" customFormat="1" ht="16.5" customHeight="1" thickBot="1">
      <c r="A7" s="271" t="s">
        <v>90</v>
      </c>
      <c r="B7" s="271" t="s">
        <v>1</v>
      </c>
      <c r="C7" s="266" t="s">
        <v>91</v>
      </c>
      <c r="D7" s="275" t="s">
        <v>92</v>
      </c>
      <c r="E7" s="276"/>
      <c r="F7" s="266" t="s">
        <v>95</v>
      </c>
      <c r="G7" s="271" t="s">
        <v>96</v>
      </c>
      <c r="H7" s="266" t="s">
        <v>97</v>
      </c>
      <c r="I7" s="266" t="s">
        <v>98</v>
      </c>
      <c r="J7" s="266" t="s">
        <v>182</v>
      </c>
      <c r="K7" s="266" t="s">
        <v>110</v>
      </c>
      <c r="L7" s="125"/>
      <c r="M7" s="266" t="s">
        <v>111</v>
      </c>
      <c r="N7" s="266" t="s">
        <v>99</v>
      </c>
      <c r="O7" s="266" t="s">
        <v>100</v>
      </c>
      <c r="P7" s="266" t="s">
        <v>101</v>
      </c>
      <c r="Q7" s="266" t="s">
        <v>109</v>
      </c>
      <c r="R7" s="127"/>
      <c r="S7" s="143"/>
      <c r="T7" s="143"/>
      <c r="U7" s="266" t="s">
        <v>89</v>
      </c>
      <c r="V7" s="201"/>
      <c r="W7" s="244"/>
      <c r="X7" s="201"/>
      <c r="Y7" s="201"/>
      <c r="Z7" s="201"/>
      <c r="AA7" s="201"/>
      <c r="AB7" s="201"/>
      <c r="AC7" s="201"/>
      <c r="AD7" s="201"/>
    </row>
    <row r="8" spans="1:30" s="51" customFormat="1" ht="19.5" customHeight="1" thickBot="1">
      <c r="A8" s="272"/>
      <c r="B8" s="272"/>
      <c r="C8" s="267"/>
      <c r="D8" s="126" t="s">
        <v>93</v>
      </c>
      <c r="E8" s="126" t="s">
        <v>94</v>
      </c>
      <c r="F8" s="267"/>
      <c r="G8" s="272"/>
      <c r="H8" s="267"/>
      <c r="I8" s="267"/>
      <c r="J8" s="267"/>
      <c r="K8" s="267"/>
      <c r="L8" s="126" t="s">
        <v>87</v>
      </c>
      <c r="M8" s="277"/>
      <c r="N8" s="267"/>
      <c r="O8" s="267"/>
      <c r="P8" s="267"/>
      <c r="Q8" s="267"/>
      <c r="R8" s="124"/>
      <c r="S8" s="149"/>
      <c r="T8" s="149"/>
      <c r="U8" s="267"/>
      <c r="V8" s="244"/>
      <c r="W8" s="244"/>
      <c r="X8" s="201"/>
      <c r="Y8" s="201"/>
      <c r="Z8" s="201"/>
      <c r="AA8" s="201"/>
      <c r="AB8" s="201"/>
      <c r="AC8" s="201"/>
      <c r="AD8" s="201"/>
    </row>
    <row r="9" spans="1:30" s="95" customFormat="1" ht="24.75" customHeight="1">
      <c r="A9" s="206">
        <v>1505649</v>
      </c>
      <c r="B9" s="207" t="s">
        <v>174</v>
      </c>
      <c r="C9" s="208">
        <v>50</v>
      </c>
      <c r="D9" s="209">
        <v>111</v>
      </c>
      <c r="E9" s="209" t="s">
        <v>108</v>
      </c>
      <c r="F9" s="210" t="s">
        <v>88</v>
      </c>
      <c r="G9" s="211" t="s">
        <v>7</v>
      </c>
      <c r="H9" s="212">
        <v>0</v>
      </c>
      <c r="I9" s="212">
        <v>0</v>
      </c>
      <c r="J9" s="206">
        <v>24183155</v>
      </c>
      <c r="K9" s="206">
        <v>0</v>
      </c>
      <c r="L9" s="206"/>
      <c r="M9" s="206">
        <f>+J9-K9</f>
        <v>24183155</v>
      </c>
      <c r="N9" s="213"/>
      <c r="O9" s="208"/>
      <c r="P9" s="212"/>
      <c r="Q9" s="214"/>
      <c r="R9" s="215"/>
      <c r="S9" s="215"/>
      <c r="U9" s="227"/>
      <c r="V9" s="245"/>
      <c r="W9" s="245"/>
      <c r="X9" s="254">
        <v>0</v>
      </c>
      <c r="Y9" s="254"/>
      <c r="Z9" s="254"/>
      <c r="AA9" s="254"/>
      <c r="AB9" s="258"/>
      <c r="AC9" s="258"/>
      <c r="AD9" s="258"/>
    </row>
    <row r="10" spans="1:30" s="95" customFormat="1" ht="24.75" customHeight="1">
      <c r="A10" s="93"/>
      <c r="B10" s="216"/>
      <c r="C10" s="217">
        <v>50</v>
      </c>
      <c r="D10" s="92">
        <v>111</v>
      </c>
      <c r="E10" s="92" t="s">
        <v>108</v>
      </c>
      <c r="F10" s="206" t="s">
        <v>157</v>
      </c>
      <c r="G10" s="218" t="s">
        <v>31</v>
      </c>
      <c r="H10" s="93">
        <v>0</v>
      </c>
      <c r="I10" s="93">
        <v>0</v>
      </c>
      <c r="J10" s="217">
        <v>7425200</v>
      </c>
      <c r="K10" s="92"/>
      <c r="L10" s="92"/>
      <c r="M10" s="206"/>
      <c r="N10" s="139"/>
      <c r="O10" s="94"/>
      <c r="P10" s="93"/>
      <c r="Q10" s="92"/>
      <c r="R10" s="215"/>
      <c r="S10" s="215"/>
      <c r="U10" s="219"/>
      <c r="V10" s="245">
        <v>1188032</v>
      </c>
      <c r="W10" s="245"/>
      <c r="X10" s="254">
        <v>0</v>
      </c>
      <c r="Y10" s="254"/>
      <c r="Z10" s="254"/>
      <c r="AA10" s="254"/>
      <c r="AB10" s="258"/>
      <c r="AC10" s="258"/>
      <c r="AD10" s="258"/>
    </row>
    <row r="11" spans="1:30" s="95" customFormat="1" ht="24.75" customHeight="1">
      <c r="A11" s="220"/>
      <c r="B11" s="221"/>
      <c r="C11" s="94">
        <v>50</v>
      </c>
      <c r="D11" s="222">
        <v>111</v>
      </c>
      <c r="E11" s="222" t="s">
        <v>108</v>
      </c>
      <c r="F11" s="223" t="s">
        <v>157</v>
      </c>
      <c r="G11" s="218" t="s">
        <v>31</v>
      </c>
      <c r="H11" s="93">
        <v>0</v>
      </c>
      <c r="I11" s="93">
        <v>0</v>
      </c>
      <c r="J11" s="217">
        <v>7425200</v>
      </c>
      <c r="K11" s="92"/>
      <c r="L11" s="92"/>
      <c r="M11" s="206"/>
      <c r="N11" s="139">
        <v>3587900</v>
      </c>
      <c r="O11" s="94">
        <v>3587900</v>
      </c>
      <c r="P11" s="93">
        <f aca="true" t="shared" si="0" ref="P11:P23">+O11*16%</f>
        <v>574064</v>
      </c>
      <c r="Q11" s="92"/>
      <c r="R11" s="215">
        <f aca="true" t="shared" si="1" ref="R11:R61">+O11-P11</f>
        <v>3013836</v>
      </c>
      <c r="S11" s="215">
        <f aca="true" t="shared" si="2" ref="S11:S61">+M11-R11</f>
        <v>-3013836</v>
      </c>
      <c r="U11" s="224"/>
      <c r="V11" s="245">
        <v>1188032</v>
      </c>
      <c r="W11" s="245"/>
      <c r="X11" s="254">
        <v>0</v>
      </c>
      <c r="Y11" s="254"/>
      <c r="Z11" s="254"/>
      <c r="AA11" s="254"/>
      <c r="AB11" s="258"/>
      <c r="AC11" s="258"/>
      <c r="AD11" s="258"/>
    </row>
    <row r="12" spans="1:30" s="95" customFormat="1" ht="24.75" customHeight="1">
      <c r="A12" s="225">
        <v>1749090</v>
      </c>
      <c r="B12" s="226" t="s">
        <v>173</v>
      </c>
      <c r="C12" s="94">
        <v>50</v>
      </c>
      <c r="D12" s="222">
        <v>111</v>
      </c>
      <c r="E12" s="222" t="s">
        <v>108</v>
      </c>
      <c r="F12" s="223" t="s">
        <v>157</v>
      </c>
      <c r="G12" s="218" t="s">
        <v>31</v>
      </c>
      <c r="H12" s="93">
        <v>0</v>
      </c>
      <c r="I12" s="93">
        <v>0</v>
      </c>
      <c r="J12" s="217">
        <v>7425200</v>
      </c>
      <c r="K12" s="92">
        <v>1188032</v>
      </c>
      <c r="L12" s="92"/>
      <c r="M12" s="206">
        <f>+J12-K12-L12</f>
        <v>6237168</v>
      </c>
      <c r="N12" s="139"/>
      <c r="O12" s="94"/>
      <c r="P12" s="93"/>
      <c r="Q12" s="92"/>
      <c r="R12" s="215"/>
      <c r="S12" s="215"/>
      <c r="U12" s="224"/>
      <c r="V12" s="245">
        <v>1188032</v>
      </c>
      <c r="W12" s="245"/>
      <c r="X12" s="254">
        <v>1188032</v>
      </c>
      <c r="Y12" s="254">
        <f>+K12-X12</f>
        <v>0</v>
      </c>
      <c r="Z12" s="255">
        <f aca="true" t="shared" si="3" ref="Z12:Z19">+J12*0.16</f>
        <v>1188032</v>
      </c>
      <c r="AA12" s="254"/>
      <c r="AB12" s="258"/>
      <c r="AC12" s="258"/>
      <c r="AD12" s="258"/>
    </row>
    <row r="13" spans="1:30" s="95" customFormat="1" ht="24.75" customHeight="1">
      <c r="A13" s="225">
        <v>2459487</v>
      </c>
      <c r="B13" s="226" t="s">
        <v>165</v>
      </c>
      <c r="C13" s="94">
        <v>50</v>
      </c>
      <c r="D13" s="222">
        <v>111</v>
      </c>
      <c r="E13" s="222" t="s">
        <v>108</v>
      </c>
      <c r="F13" s="223" t="s">
        <v>157</v>
      </c>
      <c r="G13" s="218" t="s">
        <v>31</v>
      </c>
      <c r="H13" s="93">
        <v>0</v>
      </c>
      <c r="I13" s="93">
        <v>0</v>
      </c>
      <c r="J13" s="217">
        <v>7425200</v>
      </c>
      <c r="K13" s="92">
        <v>1188032</v>
      </c>
      <c r="L13" s="92"/>
      <c r="M13" s="206">
        <f>+J13-K13-L13</f>
        <v>6237168</v>
      </c>
      <c r="N13" s="139">
        <v>3587900</v>
      </c>
      <c r="O13" s="94">
        <v>3587900</v>
      </c>
      <c r="P13" s="93">
        <f t="shared" si="0"/>
        <v>574064</v>
      </c>
      <c r="Q13" s="92"/>
      <c r="R13" s="215">
        <f t="shared" si="1"/>
        <v>3013836</v>
      </c>
      <c r="S13" s="215">
        <f t="shared" si="2"/>
        <v>3223332</v>
      </c>
      <c r="U13" s="224"/>
      <c r="V13" s="245">
        <v>1188032</v>
      </c>
      <c r="W13" s="245"/>
      <c r="X13" s="254">
        <v>1188032</v>
      </c>
      <c r="Y13" s="254">
        <f aca="true" t="shared" si="4" ref="Y13:Y45">+K13-X13</f>
        <v>0</v>
      </c>
      <c r="Z13" s="255">
        <f t="shared" si="3"/>
        <v>1188032</v>
      </c>
      <c r="AA13" s="254"/>
      <c r="AB13" s="258"/>
      <c r="AC13" s="258"/>
      <c r="AD13" s="258"/>
    </row>
    <row r="14" spans="1:30" s="95" customFormat="1" ht="24.75" customHeight="1">
      <c r="A14" s="220">
        <v>934045</v>
      </c>
      <c r="B14" s="116" t="s">
        <v>176</v>
      </c>
      <c r="C14" s="94">
        <v>50</v>
      </c>
      <c r="D14" s="222">
        <v>111</v>
      </c>
      <c r="E14" s="222" t="s">
        <v>108</v>
      </c>
      <c r="F14" s="223" t="s">
        <v>157</v>
      </c>
      <c r="G14" s="218" t="s">
        <v>31</v>
      </c>
      <c r="H14" s="93">
        <v>0</v>
      </c>
      <c r="I14" s="93">
        <v>0</v>
      </c>
      <c r="J14" s="217">
        <v>7425200</v>
      </c>
      <c r="K14" s="92">
        <v>1188032</v>
      </c>
      <c r="L14" s="92"/>
      <c r="M14" s="206">
        <v>6237168</v>
      </c>
      <c r="N14" s="139"/>
      <c r="O14" s="94"/>
      <c r="P14" s="93"/>
      <c r="Q14" s="92"/>
      <c r="R14" s="215"/>
      <c r="S14" s="215"/>
      <c r="U14" s="224"/>
      <c r="V14" s="245">
        <v>1188032</v>
      </c>
      <c r="W14" s="245"/>
      <c r="X14" s="254">
        <v>1188032</v>
      </c>
      <c r="Y14" s="254">
        <f t="shared" si="4"/>
        <v>0</v>
      </c>
      <c r="Z14" s="255">
        <f t="shared" si="3"/>
        <v>1188032</v>
      </c>
      <c r="AA14" s="254"/>
      <c r="AB14" s="258"/>
      <c r="AC14" s="258"/>
      <c r="AD14" s="258"/>
    </row>
    <row r="15" spans="1:30" ht="24.75" customHeight="1">
      <c r="A15" s="144">
        <v>4298374</v>
      </c>
      <c r="B15" s="112" t="s">
        <v>184</v>
      </c>
      <c r="C15" s="62">
        <v>50</v>
      </c>
      <c r="D15" s="107">
        <v>111</v>
      </c>
      <c r="E15" s="107" t="s">
        <v>108</v>
      </c>
      <c r="F15" s="130" t="s">
        <v>157</v>
      </c>
      <c r="G15" s="59" t="s">
        <v>31</v>
      </c>
      <c r="H15" s="39">
        <v>0</v>
      </c>
      <c r="I15" s="39">
        <v>0</v>
      </c>
      <c r="J15" s="135">
        <v>7425200</v>
      </c>
      <c r="K15" s="61">
        <v>1188032</v>
      </c>
      <c r="L15" s="61"/>
      <c r="M15" s="60">
        <v>6237168</v>
      </c>
      <c r="N15" s="136">
        <v>3587900</v>
      </c>
      <c r="O15" s="62">
        <v>3587900</v>
      </c>
      <c r="P15" s="39">
        <f t="shared" si="0"/>
        <v>574064</v>
      </c>
      <c r="Q15" s="61"/>
      <c r="R15" s="1">
        <f t="shared" si="1"/>
        <v>3013836</v>
      </c>
      <c r="S15" s="1">
        <f t="shared" si="2"/>
        <v>3223332</v>
      </c>
      <c r="U15" s="145"/>
      <c r="V15" s="243">
        <v>1188032</v>
      </c>
      <c r="W15" s="245"/>
      <c r="X15" s="196">
        <v>1188032</v>
      </c>
      <c r="Y15" s="254">
        <f t="shared" si="4"/>
        <v>0</v>
      </c>
      <c r="Z15" s="255">
        <f t="shared" si="3"/>
        <v>1188032</v>
      </c>
      <c r="AA15" s="196"/>
      <c r="AB15" s="199"/>
      <c r="AC15" s="199"/>
      <c r="AD15" s="199"/>
    </row>
    <row r="16" spans="1:30" ht="24.75" customHeight="1">
      <c r="A16" s="144">
        <v>1237883</v>
      </c>
      <c r="B16" s="112" t="s">
        <v>148</v>
      </c>
      <c r="C16" s="62">
        <v>50</v>
      </c>
      <c r="D16" s="107">
        <v>111</v>
      </c>
      <c r="E16" s="107" t="s">
        <v>108</v>
      </c>
      <c r="F16" s="130" t="s">
        <v>157</v>
      </c>
      <c r="G16" s="59" t="s">
        <v>31</v>
      </c>
      <c r="H16" s="39">
        <v>0</v>
      </c>
      <c r="I16" s="39">
        <v>0</v>
      </c>
      <c r="J16" s="135">
        <v>7425200</v>
      </c>
      <c r="K16" s="61">
        <v>1188032</v>
      </c>
      <c r="L16" s="61"/>
      <c r="M16" s="60">
        <f>+J16-K16</f>
        <v>6237168</v>
      </c>
      <c r="N16" s="136">
        <v>3587900</v>
      </c>
      <c r="O16" s="62">
        <v>3587900</v>
      </c>
      <c r="P16" s="39">
        <f>+O16*16%</f>
        <v>574064</v>
      </c>
      <c r="Q16" s="61"/>
      <c r="R16" s="1">
        <f t="shared" si="1"/>
        <v>3013836</v>
      </c>
      <c r="S16" s="1">
        <f t="shared" si="2"/>
        <v>3223332</v>
      </c>
      <c r="U16" s="145"/>
      <c r="V16" s="243">
        <v>1188032</v>
      </c>
      <c r="W16" s="245"/>
      <c r="X16" s="196">
        <v>1188032</v>
      </c>
      <c r="Y16" s="254">
        <f t="shared" si="4"/>
        <v>0</v>
      </c>
      <c r="Z16" s="255">
        <f t="shared" si="3"/>
        <v>1188032</v>
      </c>
      <c r="AA16" s="196"/>
      <c r="AB16" s="199"/>
      <c r="AC16" s="199"/>
      <c r="AD16" s="199"/>
    </row>
    <row r="17" spans="1:30" ht="24.75" customHeight="1">
      <c r="A17" s="144">
        <v>1195503</v>
      </c>
      <c r="B17" s="112" t="s">
        <v>156</v>
      </c>
      <c r="C17" s="62">
        <v>50</v>
      </c>
      <c r="D17" s="107">
        <v>111</v>
      </c>
      <c r="E17" s="107" t="s">
        <v>108</v>
      </c>
      <c r="F17" s="130" t="s">
        <v>154</v>
      </c>
      <c r="G17" s="59" t="s">
        <v>155</v>
      </c>
      <c r="H17" s="39">
        <v>0</v>
      </c>
      <c r="I17" s="39">
        <v>0</v>
      </c>
      <c r="J17" s="135">
        <v>4144000</v>
      </c>
      <c r="K17" s="61">
        <v>663040</v>
      </c>
      <c r="L17" s="61"/>
      <c r="M17" s="60">
        <f>+J17-K17</f>
        <v>3480960</v>
      </c>
      <c r="N17" s="136"/>
      <c r="O17" s="62"/>
      <c r="P17" s="39"/>
      <c r="Q17" s="61"/>
      <c r="S17" s="1"/>
      <c r="U17" s="145"/>
      <c r="V17" s="243">
        <v>663040</v>
      </c>
      <c r="W17" s="245"/>
      <c r="X17" s="196">
        <v>663040</v>
      </c>
      <c r="Y17" s="254">
        <f t="shared" si="4"/>
        <v>0</v>
      </c>
      <c r="Z17" s="255">
        <f t="shared" si="3"/>
        <v>663040</v>
      </c>
      <c r="AA17" s="196"/>
      <c r="AB17" s="199"/>
      <c r="AC17" s="199"/>
      <c r="AD17" s="199"/>
    </row>
    <row r="18" spans="1:30" ht="24.75" customHeight="1">
      <c r="A18" s="144">
        <v>2052807</v>
      </c>
      <c r="B18" s="113" t="s">
        <v>33</v>
      </c>
      <c r="C18" s="62">
        <v>50</v>
      </c>
      <c r="D18" s="107">
        <v>111</v>
      </c>
      <c r="E18" s="107" t="s">
        <v>108</v>
      </c>
      <c r="F18" s="131" t="s">
        <v>128</v>
      </c>
      <c r="G18" s="43" t="s">
        <v>32</v>
      </c>
      <c r="H18" s="36">
        <v>0</v>
      </c>
      <c r="I18" s="36">
        <v>0</v>
      </c>
      <c r="J18" s="36">
        <v>3396400</v>
      </c>
      <c r="K18" s="61">
        <v>543424</v>
      </c>
      <c r="L18" s="61"/>
      <c r="M18" s="60">
        <f>+J18-K18</f>
        <v>2852976</v>
      </c>
      <c r="N18" s="138">
        <v>2940600</v>
      </c>
      <c r="O18" s="41">
        <v>2940600</v>
      </c>
      <c r="P18" s="39">
        <f t="shared" si="0"/>
        <v>470496</v>
      </c>
      <c r="Q18" s="33"/>
      <c r="R18" s="1">
        <f t="shared" si="1"/>
        <v>2470104</v>
      </c>
      <c r="S18" s="1">
        <f t="shared" si="2"/>
        <v>382872</v>
      </c>
      <c r="U18" s="150"/>
      <c r="V18" s="243">
        <v>543424</v>
      </c>
      <c r="W18" s="245"/>
      <c r="X18" s="196">
        <v>543424</v>
      </c>
      <c r="Y18" s="254">
        <f t="shared" si="4"/>
        <v>0</v>
      </c>
      <c r="Z18" s="255">
        <f t="shared" si="3"/>
        <v>543424</v>
      </c>
      <c r="AA18" s="196"/>
      <c r="AB18" s="199"/>
      <c r="AC18" s="199"/>
      <c r="AD18" s="199"/>
    </row>
    <row r="19" spans="1:30" ht="24.75" customHeight="1">
      <c r="A19" s="144">
        <v>1195135</v>
      </c>
      <c r="B19" s="113" t="s">
        <v>34</v>
      </c>
      <c r="C19" s="62">
        <v>50</v>
      </c>
      <c r="D19" s="107">
        <v>111</v>
      </c>
      <c r="E19" s="107" t="s">
        <v>108</v>
      </c>
      <c r="F19" s="131" t="s">
        <v>129</v>
      </c>
      <c r="G19" s="43" t="s">
        <v>32</v>
      </c>
      <c r="H19" s="36">
        <v>0</v>
      </c>
      <c r="I19" s="36">
        <v>0</v>
      </c>
      <c r="J19" s="36">
        <v>2934300</v>
      </c>
      <c r="K19" s="61">
        <v>469488</v>
      </c>
      <c r="L19" s="61"/>
      <c r="M19" s="60">
        <f>+J19-K19</f>
        <v>2464812</v>
      </c>
      <c r="N19" s="138">
        <v>2540500</v>
      </c>
      <c r="O19" s="41">
        <v>2540500</v>
      </c>
      <c r="P19" s="39">
        <f t="shared" si="0"/>
        <v>406480</v>
      </c>
      <c r="Q19" s="33"/>
      <c r="R19" s="1">
        <f t="shared" si="1"/>
        <v>2134020</v>
      </c>
      <c r="S19" s="1">
        <f t="shared" si="2"/>
        <v>330792</v>
      </c>
      <c r="U19" s="150"/>
      <c r="V19" s="243">
        <v>469488</v>
      </c>
      <c r="W19" s="245"/>
      <c r="X19" s="196">
        <v>469488</v>
      </c>
      <c r="Y19" s="254">
        <f t="shared" si="4"/>
        <v>0</v>
      </c>
      <c r="Z19" s="255">
        <f t="shared" si="3"/>
        <v>469488</v>
      </c>
      <c r="AA19" s="196"/>
      <c r="AB19" s="199"/>
      <c r="AC19" s="199"/>
      <c r="AD19" s="199"/>
    </row>
    <row r="20" spans="1:30" ht="24.75" customHeight="1">
      <c r="A20" s="144"/>
      <c r="B20" s="114"/>
      <c r="C20" s="62">
        <v>50</v>
      </c>
      <c r="D20" s="107">
        <v>111</v>
      </c>
      <c r="E20" s="107" t="s">
        <v>108</v>
      </c>
      <c r="F20" s="132" t="s">
        <v>131</v>
      </c>
      <c r="G20" s="43" t="s">
        <v>130</v>
      </c>
      <c r="H20" s="36">
        <v>0</v>
      </c>
      <c r="I20" s="36">
        <v>0</v>
      </c>
      <c r="J20" s="36">
        <v>2967900</v>
      </c>
      <c r="K20" s="61">
        <v>0</v>
      </c>
      <c r="L20" s="61"/>
      <c r="M20" s="60">
        <v>0</v>
      </c>
      <c r="N20" s="138">
        <v>2569600</v>
      </c>
      <c r="O20" s="41">
        <v>2569600</v>
      </c>
      <c r="P20" s="39">
        <f t="shared" si="0"/>
        <v>411136</v>
      </c>
      <c r="Q20" s="33"/>
      <c r="R20" s="1">
        <f t="shared" si="1"/>
        <v>2158464</v>
      </c>
      <c r="S20" s="1">
        <f t="shared" si="2"/>
        <v>-2158464</v>
      </c>
      <c r="U20" s="150"/>
      <c r="V20" s="243">
        <v>474864</v>
      </c>
      <c r="W20" s="245"/>
      <c r="X20" s="196">
        <v>0</v>
      </c>
      <c r="Y20" s="254">
        <f t="shared" si="4"/>
        <v>0</v>
      </c>
      <c r="Z20" s="255">
        <v>0</v>
      </c>
      <c r="AA20" s="196"/>
      <c r="AB20" s="199"/>
      <c r="AC20" s="199"/>
      <c r="AD20" s="199"/>
    </row>
    <row r="21" spans="1:30" ht="24.75" customHeight="1">
      <c r="A21" s="144">
        <v>2533594</v>
      </c>
      <c r="B21" s="113" t="s">
        <v>36</v>
      </c>
      <c r="C21" s="62">
        <v>50</v>
      </c>
      <c r="D21" s="107">
        <v>111</v>
      </c>
      <c r="E21" s="107" t="s">
        <v>108</v>
      </c>
      <c r="F21" s="131" t="s">
        <v>138</v>
      </c>
      <c r="G21" s="43" t="s">
        <v>139</v>
      </c>
      <c r="H21" s="36">
        <v>0</v>
      </c>
      <c r="I21" s="36">
        <v>0</v>
      </c>
      <c r="J21" s="36">
        <v>2786300</v>
      </c>
      <c r="K21" s="61">
        <v>445808</v>
      </c>
      <c r="L21" s="61"/>
      <c r="M21" s="60">
        <f>+J21-K21</f>
        <v>2340492</v>
      </c>
      <c r="N21" s="138">
        <v>1829200</v>
      </c>
      <c r="O21" s="41">
        <v>1829200</v>
      </c>
      <c r="P21" s="39">
        <f t="shared" si="0"/>
        <v>292672</v>
      </c>
      <c r="Q21" s="33"/>
      <c r="R21" s="1">
        <f t="shared" si="1"/>
        <v>1536528</v>
      </c>
      <c r="S21" s="1">
        <f t="shared" si="2"/>
        <v>803964</v>
      </c>
      <c r="U21" s="150"/>
      <c r="V21" s="243">
        <v>445808</v>
      </c>
      <c r="W21" s="245"/>
      <c r="X21" s="196">
        <v>445808</v>
      </c>
      <c r="Y21" s="254">
        <f t="shared" si="4"/>
        <v>0</v>
      </c>
      <c r="Z21" s="255">
        <f>+J21*0.16</f>
        <v>445808</v>
      </c>
      <c r="AA21" s="196"/>
      <c r="AB21" s="199"/>
      <c r="AC21" s="199"/>
      <c r="AD21" s="199"/>
    </row>
    <row r="22" spans="1:30" ht="24.75" customHeight="1">
      <c r="A22" s="144">
        <v>3426107</v>
      </c>
      <c r="B22" s="114" t="s">
        <v>53</v>
      </c>
      <c r="C22" s="62">
        <v>50</v>
      </c>
      <c r="D22" s="107">
        <v>111</v>
      </c>
      <c r="E22" s="107" t="s">
        <v>108</v>
      </c>
      <c r="F22" s="131" t="s">
        <v>140</v>
      </c>
      <c r="G22" s="43" t="s">
        <v>35</v>
      </c>
      <c r="H22" s="36">
        <v>0</v>
      </c>
      <c r="I22" s="36">
        <v>0</v>
      </c>
      <c r="J22" s="36">
        <v>2550307</v>
      </c>
      <c r="K22" s="61">
        <v>408049</v>
      </c>
      <c r="L22" s="61"/>
      <c r="M22" s="60">
        <f>+J22-K22</f>
        <v>2142258</v>
      </c>
      <c r="N22" s="138">
        <v>1801300</v>
      </c>
      <c r="O22" s="41">
        <v>1801300</v>
      </c>
      <c r="P22" s="39">
        <f t="shared" si="0"/>
        <v>288208</v>
      </c>
      <c r="Q22" s="33"/>
      <c r="R22" s="1">
        <f t="shared" si="1"/>
        <v>1513092</v>
      </c>
      <c r="S22" s="1">
        <f t="shared" si="2"/>
        <v>629166</v>
      </c>
      <c r="U22" s="150"/>
      <c r="V22" s="243">
        <v>350854</v>
      </c>
      <c r="W22" s="245"/>
      <c r="X22" s="196">
        <f>+J22*0.16</f>
        <v>408049.12</v>
      </c>
      <c r="Y22" s="254">
        <f>+K22-X22</f>
        <v>-0.11999999999534339</v>
      </c>
      <c r="Z22" s="255">
        <f>+J22*0.16</f>
        <v>408049.12</v>
      </c>
      <c r="AA22" s="196"/>
      <c r="AB22" s="199"/>
      <c r="AC22" s="199"/>
      <c r="AD22" s="199"/>
    </row>
    <row r="23" spans="1:30" ht="24.75" customHeight="1" thickBot="1">
      <c r="A23" s="17">
        <v>3574669</v>
      </c>
      <c r="B23" s="112" t="s">
        <v>79</v>
      </c>
      <c r="C23" s="62">
        <v>50</v>
      </c>
      <c r="D23" s="146">
        <v>111</v>
      </c>
      <c r="E23" s="146" t="s">
        <v>108</v>
      </c>
      <c r="F23" s="133" t="s">
        <v>132</v>
      </c>
      <c r="G23" s="80" t="s">
        <v>164</v>
      </c>
      <c r="H23" s="37">
        <v>0</v>
      </c>
      <c r="I23" s="37">
        <v>0</v>
      </c>
      <c r="J23" s="37">
        <v>2550307</v>
      </c>
      <c r="K23" s="61">
        <v>408049</v>
      </c>
      <c r="L23" s="60"/>
      <c r="M23" s="60">
        <f>+J23-K23-L23</f>
        <v>2142258</v>
      </c>
      <c r="N23" s="140">
        <v>1801300</v>
      </c>
      <c r="O23" s="42">
        <v>1801300</v>
      </c>
      <c r="P23" s="129">
        <f t="shared" si="0"/>
        <v>288208</v>
      </c>
      <c r="Q23" s="38"/>
      <c r="R23" s="147">
        <f t="shared" si="1"/>
        <v>1513092</v>
      </c>
      <c r="S23" s="147">
        <f t="shared" si="2"/>
        <v>629166</v>
      </c>
      <c r="T23" s="148"/>
      <c r="U23" s="257"/>
      <c r="V23" s="243">
        <v>350854</v>
      </c>
      <c r="W23" s="245"/>
      <c r="X23" s="196">
        <v>408049</v>
      </c>
      <c r="Y23" s="254">
        <f t="shared" si="4"/>
        <v>0</v>
      </c>
      <c r="Z23" s="255">
        <f>+J23*0.16</f>
        <v>408049.12</v>
      </c>
      <c r="AA23" s="196"/>
      <c r="AB23" s="199"/>
      <c r="AC23" s="199"/>
      <c r="AD23" s="199"/>
    </row>
    <row r="24" spans="1:30" ht="25.5" customHeight="1">
      <c r="A24" s="17">
        <v>733988</v>
      </c>
      <c r="B24" s="115" t="s">
        <v>86</v>
      </c>
      <c r="C24" s="84">
        <v>50</v>
      </c>
      <c r="D24" s="107">
        <v>111</v>
      </c>
      <c r="E24" s="107" t="s">
        <v>108</v>
      </c>
      <c r="F24" s="110" t="s">
        <v>150</v>
      </c>
      <c r="G24" s="81" t="s">
        <v>37</v>
      </c>
      <c r="H24" s="83">
        <v>0</v>
      </c>
      <c r="I24" s="83">
        <v>0</v>
      </c>
      <c r="J24" s="256">
        <v>2550307</v>
      </c>
      <c r="K24" s="61">
        <v>408049</v>
      </c>
      <c r="L24" s="61"/>
      <c r="M24" s="60">
        <f>+J24-K24-L24</f>
        <v>2142258</v>
      </c>
      <c r="N24" s="83">
        <v>1391700</v>
      </c>
      <c r="O24" s="84">
        <v>1391700</v>
      </c>
      <c r="P24" s="79">
        <f>+O24*16%</f>
        <v>222672</v>
      </c>
      <c r="Q24" s="82"/>
      <c r="R24" s="1">
        <f t="shared" si="1"/>
        <v>1169028</v>
      </c>
      <c r="S24" s="1">
        <f t="shared" si="2"/>
        <v>973230</v>
      </c>
      <c r="U24" s="5"/>
      <c r="V24" s="243">
        <v>350854</v>
      </c>
      <c r="W24" s="245"/>
      <c r="X24" s="196">
        <v>408049</v>
      </c>
      <c r="Y24" s="254">
        <f t="shared" si="4"/>
        <v>0</v>
      </c>
      <c r="Z24" s="255">
        <f aca="true" t="shared" si="5" ref="Z24:Z31">+J24*0.16</f>
        <v>408049.12</v>
      </c>
      <c r="AA24" s="196"/>
      <c r="AB24" s="199"/>
      <c r="AC24" s="199"/>
      <c r="AD24" s="199"/>
    </row>
    <row r="25" spans="1:30" ht="25.5" customHeight="1">
      <c r="A25" s="17">
        <v>1320553</v>
      </c>
      <c r="B25" s="113" t="s">
        <v>38</v>
      </c>
      <c r="C25" s="41">
        <v>50</v>
      </c>
      <c r="D25" s="107">
        <v>111</v>
      </c>
      <c r="E25" s="107" t="s">
        <v>108</v>
      </c>
      <c r="F25" s="109" t="s">
        <v>133</v>
      </c>
      <c r="G25" s="43" t="s">
        <v>32</v>
      </c>
      <c r="H25" s="36">
        <v>0</v>
      </c>
      <c r="I25" s="36">
        <v>0</v>
      </c>
      <c r="J25" s="144">
        <v>2550307</v>
      </c>
      <c r="K25" s="17">
        <v>408049</v>
      </c>
      <c r="L25" s="40"/>
      <c r="M25" s="60">
        <v>1929312</v>
      </c>
      <c r="N25" s="138">
        <v>1988600</v>
      </c>
      <c r="O25" s="41">
        <v>1988600</v>
      </c>
      <c r="P25" s="39">
        <f>+O25*16%</f>
        <v>318176</v>
      </c>
      <c r="Q25" s="33"/>
      <c r="R25" s="1">
        <f t="shared" si="1"/>
        <v>1670424</v>
      </c>
      <c r="S25" s="1">
        <f t="shared" si="2"/>
        <v>258888</v>
      </c>
      <c r="U25" s="5"/>
      <c r="V25" s="243">
        <v>367488</v>
      </c>
      <c r="W25" s="245"/>
      <c r="X25" s="196">
        <v>408049</v>
      </c>
      <c r="Y25" s="254">
        <f t="shared" si="4"/>
        <v>0</v>
      </c>
      <c r="Z25" s="255">
        <f t="shared" si="5"/>
        <v>408049.12</v>
      </c>
      <c r="AA25" s="196"/>
      <c r="AB25" s="199"/>
      <c r="AC25" s="199"/>
      <c r="AD25" s="199"/>
    </row>
    <row r="26" spans="1:30" ht="25.5" customHeight="1">
      <c r="A26" s="17">
        <v>3763539</v>
      </c>
      <c r="B26" s="113" t="s">
        <v>77</v>
      </c>
      <c r="C26" s="41">
        <v>50</v>
      </c>
      <c r="D26" s="107">
        <v>111</v>
      </c>
      <c r="E26" s="107" t="s">
        <v>108</v>
      </c>
      <c r="F26" s="109" t="s">
        <v>149</v>
      </c>
      <c r="G26" s="43" t="s">
        <v>39</v>
      </c>
      <c r="H26" s="36">
        <v>0</v>
      </c>
      <c r="I26" s="36">
        <v>0</v>
      </c>
      <c r="J26" s="144">
        <v>2550307</v>
      </c>
      <c r="K26" s="61">
        <v>408049</v>
      </c>
      <c r="L26" s="61"/>
      <c r="M26" s="60">
        <f>+J26-K26-L26</f>
        <v>2142258</v>
      </c>
      <c r="N26" s="138">
        <v>1369100</v>
      </c>
      <c r="O26" s="41">
        <v>1369100</v>
      </c>
      <c r="P26" s="39">
        <f aca="true" t="shared" si="6" ref="P26:P34">+O26*16%</f>
        <v>219056</v>
      </c>
      <c r="Q26" s="33"/>
      <c r="R26" s="1">
        <f t="shared" si="1"/>
        <v>1150044</v>
      </c>
      <c r="S26" s="1">
        <f t="shared" si="2"/>
        <v>992214</v>
      </c>
      <c r="U26" s="5"/>
      <c r="V26" s="243">
        <v>350854</v>
      </c>
      <c r="W26" s="245"/>
      <c r="X26" s="196">
        <v>408049</v>
      </c>
      <c r="Y26" s="254">
        <f t="shared" si="4"/>
        <v>0</v>
      </c>
      <c r="Z26" s="255">
        <f t="shared" si="5"/>
        <v>408049.12</v>
      </c>
      <c r="AA26" s="196"/>
      <c r="AB26" s="199"/>
      <c r="AC26" s="199"/>
      <c r="AD26" s="199"/>
    </row>
    <row r="27" spans="1:30" ht="25.5" customHeight="1" thickBot="1">
      <c r="A27" s="17">
        <v>3547138</v>
      </c>
      <c r="B27" s="113" t="s">
        <v>160</v>
      </c>
      <c r="C27" s="41">
        <v>50</v>
      </c>
      <c r="D27" s="107">
        <v>111</v>
      </c>
      <c r="E27" s="107" t="s">
        <v>108</v>
      </c>
      <c r="F27" s="109" t="s">
        <v>149</v>
      </c>
      <c r="G27" s="43" t="s">
        <v>39</v>
      </c>
      <c r="H27" s="36">
        <v>0</v>
      </c>
      <c r="I27" s="36">
        <v>0</v>
      </c>
      <c r="J27" s="144">
        <v>2550307</v>
      </c>
      <c r="K27" s="61">
        <v>408049</v>
      </c>
      <c r="L27" s="61"/>
      <c r="M27" s="60">
        <f aca="true" t="shared" si="7" ref="M27:M33">+J27-K27-L27</f>
        <v>2142258</v>
      </c>
      <c r="N27" s="138">
        <v>1369100</v>
      </c>
      <c r="O27" s="41">
        <v>1369100</v>
      </c>
      <c r="P27" s="39">
        <f t="shared" si="6"/>
        <v>219056</v>
      </c>
      <c r="Q27" s="33"/>
      <c r="R27" s="1">
        <f t="shared" si="1"/>
        <v>1150044</v>
      </c>
      <c r="S27" s="1">
        <f t="shared" si="2"/>
        <v>992214</v>
      </c>
      <c r="U27" s="5"/>
      <c r="V27" s="243">
        <v>350854</v>
      </c>
      <c r="W27" s="245"/>
      <c r="X27" s="196">
        <v>408049</v>
      </c>
      <c r="Y27" s="254">
        <f t="shared" si="4"/>
        <v>0</v>
      </c>
      <c r="Z27" s="255">
        <f t="shared" si="5"/>
        <v>408049.12</v>
      </c>
      <c r="AA27" s="196"/>
      <c r="AB27" s="199"/>
      <c r="AC27" s="199"/>
      <c r="AD27" s="199"/>
    </row>
    <row r="28" spans="1:30" ht="25.5" customHeight="1">
      <c r="A28" s="17">
        <v>805672</v>
      </c>
      <c r="B28" s="113" t="s">
        <v>40</v>
      </c>
      <c r="C28" s="41">
        <v>50</v>
      </c>
      <c r="D28" s="107">
        <v>111</v>
      </c>
      <c r="E28" s="107" t="s">
        <v>108</v>
      </c>
      <c r="F28" s="110" t="s">
        <v>150</v>
      </c>
      <c r="G28" s="43" t="s">
        <v>37</v>
      </c>
      <c r="H28" s="36">
        <v>0</v>
      </c>
      <c r="I28" s="36">
        <v>0</v>
      </c>
      <c r="J28" s="144">
        <v>2550307</v>
      </c>
      <c r="K28" s="61">
        <v>408049</v>
      </c>
      <c r="L28" s="61"/>
      <c r="M28" s="60">
        <f t="shared" si="7"/>
        <v>2142258</v>
      </c>
      <c r="N28" s="138">
        <v>1391700</v>
      </c>
      <c r="O28" s="41">
        <v>1391700</v>
      </c>
      <c r="P28" s="39">
        <f t="shared" si="6"/>
        <v>222672</v>
      </c>
      <c r="Q28" s="33"/>
      <c r="R28" s="1">
        <f t="shared" si="1"/>
        <v>1169028</v>
      </c>
      <c r="S28" s="1">
        <f t="shared" si="2"/>
        <v>973230</v>
      </c>
      <c r="U28" s="5"/>
      <c r="V28" s="243">
        <v>350854</v>
      </c>
      <c r="W28" s="245"/>
      <c r="X28" s="196">
        <v>408049</v>
      </c>
      <c r="Y28" s="254">
        <f t="shared" si="4"/>
        <v>0</v>
      </c>
      <c r="Z28" s="255">
        <f t="shared" si="5"/>
        <v>408049.12</v>
      </c>
      <c r="AA28" s="196"/>
      <c r="AB28" s="199"/>
      <c r="AC28" s="199"/>
      <c r="AD28" s="199"/>
    </row>
    <row r="29" spans="1:30" s="63" customFormat="1" ht="25.5" customHeight="1">
      <c r="A29" s="17">
        <v>2374487</v>
      </c>
      <c r="B29" s="112" t="s">
        <v>126</v>
      </c>
      <c r="C29" s="41">
        <v>50</v>
      </c>
      <c r="D29" s="107">
        <v>111</v>
      </c>
      <c r="E29" s="107" t="s">
        <v>108</v>
      </c>
      <c r="F29" s="108" t="s">
        <v>149</v>
      </c>
      <c r="G29" s="59" t="s">
        <v>39</v>
      </c>
      <c r="H29" s="39">
        <v>0</v>
      </c>
      <c r="I29" s="39">
        <v>0</v>
      </c>
      <c r="J29" s="144">
        <v>2550307</v>
      </c>
      <c r="K29" s="61">
        <v>408049</v>
      </c>
      <c r="L29" s="61"/>
      <c r="M29" s="60">
        <f t="shared" si="7"/>
        <v>2142258</v>
      </c>
      <c r="N29" s="136">
        <v>1301600</v>
      </c>
      <c r="O29" s="62">
        <v>1301600</v>
      </c>
      <c r="P29" s="39">
        <f t="shared" si="6"/>
        <v>208256</v>
      </c>
      <c r="Q29" s="61"/>
      <c r="R29" s="1">
        <f t="shared" si="1"/>
        <v>1093344</v>
      </c>
      <c r="S29" s="1">
        <f t="shared" si="2"/>
        <v>1048914</v>
      </c>
      <c r="U29" s="183"/>
      <c r="V29" s="243">
        <v>350854</v>
      </c>
      <c r="W29" s="245"/>
      <c r="X29" s="196">
        <v>408049</v>
      </c>
      <c r="Y29" s="254">
        <f t="shared" si="4"/>
        <v>0</v>
      </c>
      <c r="Z29" s="255">
        <f t="shared" si="5"/>
        <v>408049.12</v>
      </c>
      <c r="AA29" s="196"/>
      <c r="AB29" s="259"/>
      <c r="AC29" s="259"/>
      <c r="AD29" s="259"/>
    </row>
    <row r="30" spans="1:30" s="63" customFormat="1" ht="25.5" customHeight="1">
      <c r="A30" s="17">
        <v>1790021</v>
      </c>
      <c r="B30" s="112" t="s">
        <v>50</v>
      </c>
      <c r="C30" s="41">
        <v>50</v>
      </c>
      <c r="D30" s="107">
        <v>111</v>
      </c>
      <c r="E30" s="107" t="s">
        <v>108</v>
      </c>
      <c r="F30" s="108" t="s">
        <v>162</v>
      </c>
      <c r="G30" s="64" t="s">
        <v>39</v>
      </c>
      <c r="H30" s="39">
        <v>0</v>
      </c>
      <c r="I30" s="39">
        <v>0</v>
      </c>
      <c r="J30" s="144">
        <v>2550307</v>
      </c>
      <c r="K30" s="61">
        <v>408049</v>
      </c>
      <c r="L30" s="61"/>
      <c r="M30" s="60">
        <f t="shared" si="7"/>
        <v>2142258</v>
      </c>
      <c r="N30" s="136">
        <v>1646000</v>
      </c>
      <c r="O30" s="62">
        <v>1646000</v>
      </c>
      <c r="P30" s="39">
        <f t="shared" si="6"/>
        <v>263360</v>
      </c>
      <c r="Q30" s="61"/>
      <c r="R30" s="1">
        <f t="shared" si="1"/>
        <v>1382640</v>
      </c>
      <c r="S30" s="1">
        <f t="shared" si="2"/>
        <v>759618</v>
      </c>
      <c r="U30" s="183"/>
      <c r="V30" s="243">
        <v>350854</v>
      </c>
      <c r="W30" s="245"/>
      <c r="X30" s="196">
        <v>408049</v>
      </c>
      <c r="Y30" s="254">
        <f t="shared" si="4"/>
        <v>0</v>
      </c>
      <c r="Z30" s="255">
        <f t="shared" si="5"/>
        <v>408049.12</v>
      </c>
      <c r="AA30" s="196"/>
      <c r="AB30" s="259"/>
      <c r="AC30" s="259"/>
      <c r="AD30" s="259"/>
    </row>
    <row r="31" spans="1:30" s="63" customFormat="1" ht="25.5" customHeight="1">
      <c r="A31" s="17">
        <v>3848551</v>
      </c>
      <c r="B31" s="112" t="s">
        <v>81</v>
      </c>
      <c r="C31" s="41">
        <v>50</v>
      </c>
      <c r="D31" s="107">
        <v>111</v>
      </c>
      <c r="E31" s="107" t="s">
        <v>108</v>
      </c>
      <c r="F31" s="108" t="s">
        <v>136</v>
      </c>
      <c r="G31" s="59" t="s">
        <v>39</v>
      </c>
      <c r="H31" s="39">
        <v>0</v>
      </c>
      <c r="I31" s="39">
        <v>0</v>
      </c>
      <c r="J31" s="144">
        <v>2550307</v>
      </c>
      <c r="K31" s="61">
        <v>408049</v>
      </c>
      <c r="L31" s="61"/>
      <c r="M31" s="60">
        <f t="shared" si="7"/>
        <v>2142258</v>
      </c>
      <c r="N31" s="136">
        <v>1486200</v>
      </c>
      <c r="O31" s="62">
        <v>1486200</v>
      </c>
      <c r="P31" s="39">
        <f t="shared" si="6"/>
        <v>237792</v>
      </c>
      <c r="Q31" s="61"/>
      <c r="R31" s="1">
        <f t="shared" si="1"/>
        <v>1248408</v>
      </c>
      <c r="S31" s="1">
        <f t="shared" si="2"/>
        <v>893850</v>
      </c>
      <c r="U31" s="78"/>
      <c r="V31" s="243">
        <v>356288</v>
      </c>
      <c r="W31" s="245"/>
      <c r="X31" s="196">
        <v>408049</v>
      </c>
      <c r="Y31" s="254">
        <f t="shared" si="4"/>
        <v>0</v>
      </c>
      <c r="Z31" s="255">
        <f t="shared" si="5"/>
        <v>408049.12</v>
      </c>
      <c r="AA31" s="196"/>
      <c r="AB31" s="259"/>
      <c r="AC31" s="259"/>
      <c r="AD31" s="259"/>
    </row>
    <row r="32" spans="1:30" s="63" customFormat="1" ht="25.5" customHeight="1">
      <c r="A32" s="17">
        <v>1477753</v>
      </c>
      <c r="B32" s="112" t="s">
        <v>183</v>
      </c>
      <c r="C32" s="41">
        <v>50</v>
      </c>
      <c r="D32" s="107">
        <v>111</v>
      </c>
      <c r="E32" s="107" t="s">
        <v>108</v>
      </c>
      <c r="F32" s="108" t="s">
        <v>149</v>
      </c>
      <c r="G32" s="59" t="s">
        <v>39</v>
      </c>
      <c r="H32" s="39">
        <v>0</v>
      </c>
      <c r="I32" s="39">
        <v>0</v>
      </c>
      <c r="J32" s="144">
        <v>2550307</v>
      </c>
      <c r="K32" s="61">
        <v>408049</v>
      </c>
      <c r="L32" s="61"/>
      <c r="M32" s="60">
        <f>+J32-K32-L32</f>
        <v>2142258</v>
      </c>
      <c r="N32" s="136">
        <v>1486200</v>
      </c>
      <c r="O32" s="62">
        <v>1486200</v>
      </c>
      <c r="P32" s="39">
        <f t="shared" si="6"/>
        <v>237792</v>
      </c>
      <c r="Q32" s="61"/>
      <c r="R32" s="1">
        <f t="shared" si="1"/>
        <v>1248408</v>
      </c>
      <c r="S32" s="1">
        <f t="shared" si="2"/>
        <v>893850</v>
      </c>
      <c r="U32" s="183"/>
      <c r="V32" s="243">
        <v>0</v>
      </c>
      <c r="W32" s="245"/>
      <c r="X32" s="196">
        <v>0</v>
      </c>
      <c r="Y32" s="254">
        <f t="shared" si="4"/>
        <v>408049</v>
      </c>
      <c r="Z32" s="255">
        <v>0</v>
      </c>
      <c r="AA32" s="196"/>
      <c r="AB32" s="259"/>
      <c r="AC32" s="259"/>
      <c r="AD32" s="259"/>
    </row>
    <row r="33" spans="1:30" s="63" customFormat="1" ht="25.5" customHeight="1">
      <c r="A33" s="17">
        <v>2359537</v>
      </c>
      <c r="B33" s="112" t="s">
        <v>41</v>
      </c>
      <c r="C33" s="41">
        <v>50</v>
      </c>
      <c r="D33" s="107">
        <v>111</v>
      </c>
      <c r="E33" s="107" t="s">
        <v>108</v>
      </c>
      <c r="F33" s="194" t="s">
        <v>132</v>
      </c>
      <c r="G33" s="195" t="s">
        <v>164</v>
      </c>
      <c r="H33" s="36">
        <v>0</v>
      </c>
      <c r="I33" s="36">
        <v>0</v>
      </c>
      <c r="J33" s="144">
        <v>2550307</v>
      </c>
      <c r="K33" s="61">
        <v>408049</v>
      </c>
      <c r="L33" s="61"/>
      <c r="M33" s="60">
        <f t="shared" si="7"/>
        <v>2142258</v>
      </c>
      <c r="N33" s="136">
        <v>1198900</v>
      </c>
      <c r="O33" s="62">
        <v>1198900</v>
      </c>
      <c r="P33" s="39">
        <f t="shared" si="6"/>
        <v>191824</v>
      </c>
      <c r="Q33" s="61"/>
      <c r="R33" s="1">
        <f t="shared" si="1"/>
        <v>1007076</v>
      </c>
      <c r="S33" s="1">
        <f t="shared" si="2"/>
        <v>1135182</v>
      </c>
      <c r="U33" s="183"/>
      <c r="V33" s="243">
        <v>350854</v>
      </c>
      <c r="W33" s="245"/>
      <c r="X33" s="196">
        <v>408049</v>
      </c>
      <c r="Y33" s="254">
        <f t="shared" si="4"/>
        <v>0</v>
      </c>
      <c r="Z33" s="255">
        <f>+J33*0.16</f>
        <v>408049.12</v>
      </c>
      <c r="AA33" s="196"/>
      <c r="AB33" s="204"/>
      <c r="AC33" s="204"/>
      <c r="AD33" s="259"/>
    </row>
    <row r="34" spans="1:30" s="63" customFormat="1" ht="25.5" customHeight="1">
      <c r="A34" s="17"/>
      <c r="B34" s="112"/>
      <c r="C34" s="41">
        <v>50</v>
      </c>
      <c r="D34" s="107">
        <v>111</v>
      </c>
      <c r="E34" s="107" t="s">
        <v>108</v>
      </c>
      <c r="F34" s="192" t="s">
        <v>134</v>
      </c>
      <c r="G34" s="193" t="s">
        <v>39</v>
      </c>
      <c r="H34" s="75">
        <v>0</v>
      </c>
      <c r="I34" s="75">
        <v>0</v>
      </c>
      <c r="J34" s="144">
        <v>2550307</v>
      </c>
      <c r="K34" s="17"/>
      <c r="L34" s="17"/>
      <c r="M34" s="60">
        <v>0</v>
      </c>
      <c r="N34" s="136">
        <v>1198900</v>
      </c>
      <c r="O34" s="62">
        <v>1198900</v>
      </c>
      <c r="P34" s="39">
        <f t="shared" si="6"/>
        <v>191824</v>
      </c>
      <c r="Q34" s="61"/>
      <c r="R34" s="1">
        <f t="shared" si="1"/>
        <v>1007076</v>
      </c>
      <c r="S34" s="1">
        <f t="shared" si="2"/>
        <v>-1007076</v>
      </c>
      <c r="U34" s="183"/>
      <c r="V34" s="243">
        <v>0</v>
      </c>
      <c r="W34" s="245"/>
      <c r="X34" s="196">
        <v>0</v>
      </c>
      <c r="Y34" s="254">
        <f t="shared" si="4"/>
        <v>0</v>
      </c>
      <c r="Z34" s="255">
        <v>0</v>
      </c>
      <c r="AA34" s="196"/>
      <c r="AB34" s="204"/>
      <c r="AC34" s="204"/>
      <c r="AD34" s="259"/>
    </row>
    <row r="35" spans="1:30" ht="25.5" customHeight="1">
      <c r="A35" s="17">
        <v>4039050</v>
      </c>
      <c r="B35" s="113" t="s">
        <v>80</v>
      </c>
      <c r="C35" s="41">
        <v>50</v>
      </c>
      <c r="D35" s="107">
        <v>111</v>
      </c>
      <c r="E35" s="107" t="s">
        <v>108</v>
      </c>
      <c r="F35" s="108" t="s">
        <v>151</v>
      </c>
      <c r="G35" s="44" t="s">
        <v>42</v>
      </c>
      <c r="H35" s="36">
        <v>0</v>
      </c>
      <c r="I35" s="36">
        <v>0</v>
      </c>
      <c r="J35" s="144">
        <v>2550307</v>
      </c>
      <c r="K35" s="61">
        <v>408049</v>
      </c>
      <c r="L35" s="61"/>
      <c r="M35" s="60">
        <f aca="true" t="shared" si="8" ref="M35:M45">+J35-K35-L35</f>
        <v>2142258</v>
      </c>
      <c r="N35" s="138">
        <v>1198900</v>
      </c>
      <c r="O35" s="41">
        <v>1198900</v>
      </c>
      <c r="P35" s="39">
        <f aca="true" t="shared" si="9" ref="P35:P44">+O35*16%</f>
        <v>191824</v>
      </c>
      <c r="Q35" s="33"/>
      <c r="R35" s="1">
        <f t="shared" si="1"/>
        <v>1007076</v>
      </c>
      <c r="S35" s="1">
        <f t="shared" si="2"/>
        <v>1135182</v>
      </c>
      <c r="U35" s="6"/>
      <c r="V35" s="243">
        <v>350854</v>
      </c>
      <c r="W35" s="245"/>
      <c r="X35" s="196">
        <v>408049</v>
      </c>
      <c r="Y35" s="254">
        <f t="shared" si="4"/>
        <v>0</v>
      </c>
      <c r="Z35" s="255">
        <f aca="true" t="shared" si="10" ref="Z35:Z45">+J35*0.16</f>
        <v>408049.12</v>
      </c>
      <c r="AA35" s="196"/>
      <c r="AB35" s="199"/>
      <c r="AC35" s="199"/>
      <c r="AD35" s="199"/>
    </row>
    <row r="36" spans="1:30" s="95" customFormat="1" ht="25.5" customHeight="1">
      <c r="A36" s="17">
        <v>3686641</v>
      </c>
      <c r="B36" s="116" t="s">
        <v>124</v>
      </c>
      <c r="C36" s="41">
        <v>50</v>
      </c>
      <c r="D36" s="107">
        <v>111</v>
      </c>
      <c r="E36" s="107" t="s">
        <v>108</v>
      </c>
      <c r="F36" s="108" t="s">
        <v>151</v>
      </c>
      <c r="G36" s="91" t="s">
        <v>42</v>
      </c>
      <c r="H36" s="93">
        <v>0</v>
      </c>
      <c r="I36" s="93">
        <v>0</v>
      </c>
      <c r="J36" s="144">
        <v>2550307</v>
      </c>
      <c r="K36" s="61">
        <v>408049</v>
      </c>
      <c r="L36" s="61"/>
      <c r="M36" s="60">
        <f t="shared" si="8"/>
        <v>2142258</v>
      </c>
      <c r="N36" s="139">
        <v>1198900</v>
      </c>
      <c r="O36" s="94">
        <v>1198900</v>
      </c>
      <c r="P36" s="93">
        <f t="shared" si="9"/>
        <v>191824</v>
      </c>
      <c r="Q36" s="92"/>
      <c r="R36" s="1">
        <f t="shared" si="1"/>
        <v>1007076</v>
      </c>
      <c r="S36" s="1">
        <f t="shared" si="2"/>
        <v>1135182</v>
      </c>
      <c r="U36" s="142"/>
      <c r="V36" s="243">
        <v>350854</v>
      </c>
      <c r="W36" s="245"/>
      <c r="X36" s="196">
        <v>408049</v>
      </c>
      <c r="Y36" s="254">
        <f t="shared" si="4"/>
        <v>0</v>
      </c>
      <c r="Z36" s="255">
        <f t="shared" si="10"/>
        <v>408049.12</v>
      </c>
      <c r="AA36" s="196"/>
      <c r="AB36" s="258"/>
      <c r="AC36" s="258"/>
      <c r="AD36" s="258"/>
    </row>
    <row r="37" spans="1:30" ht="25.5" customHeight="1">
      <c r="A37" s="17">
        <v>893477</v>
      </c>
      <c r="B37" s="114" t="s">
        <v>44</v>
      </c>
      <c r="C37" s="41">
        <v>50</v>
      </c>
      <c r="D37" s="107">
        <v>111</v>
      </c>
      <c r="E37" s="107" t="s">
        <v>108</v>
      </c>
      <c r="F37" s="108" t="s">
        <v>151</v>
      </c>
      <c r="G37" s="44" t="s">
        <v>42</v>
      </c>
      <c r="H37" s="36">
        <v>0</v>
      </c>
      <c r="I37" s="36">
        <v>0</v>
      </c>
      <c r="J37" s="144">
        <v>2550307</v>
      </c>
      <c r="K37" s="61">
        <v>408049</v>
      </c>
      <c r="L37" s="61"/>
      <c r="M37" s="60">
        <f t="shared" si="8"/>
        <v>2142258</v>
      </c>
      <c r="N37" s="138">
        <v>1198900</v>
      </c>
      <c r="O37" s="41">
        <v>1198900</v>
      </c>
      <c r="P37" s="39">
        <f t="shared" si="9"/>
        <v>191824</v>
      </c>
      <c r="Q37" s="33"/>
      <c r="R37" s="1">
        <f t="shared" si="1"/>
        <v>1007076</v>
      </c>
      <c r="S37" s="1">
        <f t="shared" si="2"/>
        <v>1135182</v>
      </c>
      <c r="U37" s="6"/>
      <c r="V37" s="243">
        <v>350854</v>
      </c>
      <c r="W37" s="245"/>
      <c r="X37" s="196">
        <v>408049</v>
      </c>
      <c r="Y37" s="254">
        <f t="shared" si="4"/>
        <v>0</v>
      </c>
      <c r="Z37" s="255">
        <f t="shared" si="10"/>
        <v>408049.12</v>
      </c>
      <c r="AA37" s="196"/>
      <c r="AB37" s="199"/>
      <c r="AC37" s="199"/>
      <c r="AD37" s="199"/>
    </row>
    <row r="38" spans="1:30" ht="25.5" customHeight="1">
      <c r="A38" s="17">
        <v>1078243</v>
      </c>
      <c r="B38" s="113" t="s">
        <v>45</v>
      </c>
      <c r="C38" s="41">
        <v>50</v>
      </c>
      <c r="D38" s="107">
        <v>111</v>
      </c>
      <c r="E38" s="107" t="s">
        <v>108</v>
      </c>
      <c r="F38" s="108" t="s">
        <v>151</v>
      </c>
      <c r="G38" s="44" t="s">
        <v>42</v>
      </c>
      <c r="H38" s="36">
        <v>0</v>
      </c>
      <c r="I38" s="36">
        <v>0</v>
      </c>
      <c r="J38" s="144">
        <v>2550307</v>
      </c>
      <c r="K38" s="61">
        <v>408049</v>
      </c>
      <c r="L38" s="61"/>
      <c r="M38" s="60">
        <f t="shared" si="8"/>
        <v>2142258</v>
      </c>
      <c r="N38" s="138">
        <v>1198900</v>
      </c>
      <c r="O38" s="41">
        <v>1198900</v>
      </c>
      <c r="P38" s="39">
        <f t="shared" si="9"/>
        <v>191824</v>
      </c>
      <c r="Q38" s="33"/>
      <c r="R38" s="1">
        <f t="shared" si="1"/>
        <v>1007076</v>
      </c>
      <c r="S38" s="1">
        <f t="shared" si="2"/>
        <v>1135182</v>
      </c>
      <c r="U38" s="6"/>
      <c r="V38" s="243">
        <v>350854</v>
      </c>
      <c r="W38" s="245"/>
      <c r="X38" s="196">
        <v>408049</v>
      </c>
      <c r="Y38" s="254">
        <f t="shared" si="4"/>
        <v>0</v>
      </c>
      <c r="Z38" s="255">
        <f t="shared" si="10"/>
        <v>408049.12</v>
      </c>
      <c r="AA38" s="196"/>
      <c r="AB38" s="199"/>
      <c r="AC38" s="199"/>
      <c r="AD38" s="199"/>
    </row>
    <row r="39" spans="1:30" ht="25.5" customHeight="1">
      <c r="A39" s="17">
        <v>1492451</v>
      </c>
      <c r="B39" s="113" t="s">
        <v>46</v>
      </c>
      <c r="C39" s="41">
        <v>50</v>
      </c>
      <c r="D39" s="107">
        <v>111</v>
      </c>
      <c r="E39" s="107" t="s">
        <v>108</v>
      </c>
      <c r="F39" s="109" t="s">
        <v>152</v>
      </c>
      <c r="G39" s="43" t="s">
        <v>8</v>
      </c>
      <c r="H39" s="36">
        <v>0</v>
      </c>
      <c r="I39" s="36">
        <v>0</v>
      </c>
      <c r="J39" s="144">
        <v>2550307</v>
      </c>
      <c r="K39" s="61">
        <v>408049</v>
      </c>
      <c r="L39" s="61"/>
      <c r="M39" s="60">
        <f t="shared" si="8"/>
        <v>2142258</v>
      </c>
      <c r="N39" s="138">
        <v>1126100</v>
      </c>
      <c r="O39" s="41">
        <v>1126100</v>
      </c>
      <c r="P39" s="39">
        <f t="shared" si="9"/>
        <v>180176</v>
      </c>
      <c r="Q39" s="33"/>
      <c r="R39" s="1">
        <f t="shared" si="1"/>
        <v>945924</v>
      </c>
      <c r="S39" s="1">
        <f t="shared" si="2"/>
        <v>1196334</v>
      </c>
      <c r="U39" s="6"/>
      <c r="V39" s="243">
        <v>350854</v>
      </c>
      <c r="W39" s="245"/>
      <c r="X39" s="196">
        <v>408049</v>
      </c>
      <c r="Y39" s="254">
        <f t="shared" si="4"/>
        <v>0</v>
      </c>
      <c r="Z39" s="255">
        <f t="shared" si="10"/>
        <v>408049.12</v>
      </c>
      <c r="AA39" s="196"/>
      <c r="AB39" s="199"/>
      <c r="AC39" s="199"/>
      <c r="AD39" s="199"/>
    </row>
    <row r="40" spans="1:30" ht="25.5" customHeight="1">
      <c r="A40" s="17">
        <v>1448334</v>
      </c>
      <c r="B40" s="114" t="s">
        <v>47</v>
      </c>
      <c r="C40" s="41">
        <v>50</v>
      </c>
      <c r="D40" s="107">
        <v>111</v>
      </c>
      <c r="E40" s="107" t="s">
        <v>108</v>
      </c>
      <c r="F40" s="109" t="s">
        <v>135</v>
      </c>
      <c r="G40" s="43" t="s">
        <v>163</v>
      </c>
      <c r="H40" s="36">
        <v>0</v>
      </c>
      <c r="I40" s="36">
        <v>0</v>
      </c>
      <c r="J40" s="144">
        <v>2550307</v>
      </c>
      <c r="K40" s="61">
        <v>408049</v>
      </c>
      <c r="L40" s="61"/>
      <c r="M40" s="60">
        <f t="shared" si="8"/>
        <v>2142258</v>
      </c>
      <c r="N40" s="138">
        <v>1736800</v>
      </c>
      <c r="O40" s="41">
        <v>1736800</v>
      </c>
      <c r="P40" s="39">
        <f t="shared" si="9"/>
        <v>277888</v>
      </c>
      <c r="Q40" s="33"/>
      <c r="R40" s="1">
        <f t="shared" si="1"/>
        <v>1458912</v>
      </c>
      <c r="S40" s="1">
        <f t="shared" si="2"/>
        <v>683346</v>
      </c>
      <c r="U40" s="5"/>
      <c r="V40" s="243">
        <v>350854</v>
      </c>
      <c r="W40" s="245"/>
      <c r="X40" s="196">
        <v>408049</v>
      </c>
      <c r="Y40" s="254">
        <f t="shared" si="4"/>
        <v>0</v>
      </c>
      <c r="Z40" s="255">
        <f t="shared" si="10"/>
        <v>408049.12</v>
      </c>
      <c r="AA40" s="196"/>
      <c r="AB40" s="199"/>
      <c r="AC40" s="199"/>
      <c r="AD40" s="199"/>
    </row>
    <row r="41" spans="1:30" ht="25.5" customHeight="1">
      <c r="A41" s="17">
        <v>2334903</v>
      </c>
      <c r="B41" s="117" t="s">
        <v>73</v>
      </c>
      <c r="C41" s="41">
        <v>50</v>
      </c>
      <c r="D41" s="107">
        <v>111</v>
      </c>
      <c r="E41" s="107" t="s">
        <v>108</v>
      </c>
      <c r="F41" s="109" t="s">
        <v>152</v>
      </c>
      <c r="G41" s="43" t="s">
        <v>8</v>
      </c>
      <c r="H41" s="36">
        <v>0</v>
      </c>
      <c r="I41" s="36">
        <v>0</v>
      </c>
      <c r="J41" s="144">
        <v>2550307</v>
      </c>
      <c r="K41" s="61">
        <v>408049</v>
      </c>
      <c r="L41" s="61"/>
      <c r="M41" s="60">
        <f t="shared" si="8"/>
        <v>2142258</v>
      </c>
      <c r="N41" s="138">
        <v>1126100</v>
      </c>
      <c r="O41" s="41">
        <v>1126100</v>
      </c>
      <c r="P41" s="39">
        <f t="shared" si="9"/>
        <v>180176</v>
      </c>
      <c r="Q41" s="33"/>
      <c r="R41" s="1">
        <f t="shared" si="1"/>
        <v>945924</v>
      </c>
      <c r="S41" s="1">
        <f t="shared" si="2"/>
        <v>1196334</v>
      </c>
      <c r="U41" s="5"/>
      <c r="V41" s="243">
        <v>350854</v>
      </c>
      <c r="W41" s="245"/>
      <c r="X41" s="196">
        <v>408049</v>
      </c>
      <c r="Y41" s="254">
        <f t="shared" si="4"/>
        <v>0</v>
      </c>
      <c r="Z41" s="255">
        <f t="shared" si="10"/>
        <v>408049.12</v>
      </c>
      <c r="AA41" s="196"/>
      <c r="AB41" s="199"/>
      <c r="AC41" s="199"/>
      <c r="AD41" s="199"/>
    </row>
    <row r="42" spans="1:30" ht="25.5" customHeight="1">
      <c r="A42" s="17">
        <v>1985110</v>
      </c>
      <c r="B42" s="113" t="s">
        <v>74</v>
      </c>
      <c r="C42" s="41">
        <v>50</v>
      </c>
      <c r="D42" s="107">
        <v>111</v>
      </c>
      <c r="E42" s="107" t="s">
        <v>108</v>
      </c>
      <c r="F42" s="109" t="s">
        <v>152</v>
      </c>
      <c r="G42" s="43" t="s">
        <v>8</v>
      </c>
      <c r="H42" s="36">
        <v>0</v>
      </c>
      <c r="I42" s="36">
        <v>0</v>
      </c>
      <c r="J42" s="144">
        <v>2550307</v>
      </c>
      <c r="K42" s="61">
        <v>408049</v>
      </c>
      <c r="L42" s="61"/>
      <c r="M42" s="60">
        <f t="shared" si="8"/>
        <v>2142258</v>
      </c>
      <c r="N42" s="138">
        <v>1126100</v>
      </c>
      <c r="O42" s="41">
        <v>1126100</v>
      </c>
      <c r="P42" s="39">
        <f t="shared" si="9"/>
        <v>180176</v>
      </c>
      <c r="Q42" s="33"/>
      <c r="R42" s="1">
        <f t="shared" si="1"/>
        <v>945924</v>
      </c>
      <c r="S42" s="1">
        <f t="shared" si="2"/>
        <v>1196334</v>
      </c>
      <c r="U42" s="6"/>
      <c r="V42" s="243">
        <v>350854</v>
      </c>
      <c r="W42" s="245"/>
      <c r="X42" s="196">
        <v>408049</v>
      </c>
      <c r="Y42" s="254">
        <f t="shared" si="4"/>
        <v>0</v>
      </c>
      <c r="Z42" s="255">
        <f t="shared" si="10"/>
        <v>408049.12</v>
      </c>
      <c r="AA42" s="196"/>
      <c r="AB42" s="199"/>
      <c r="AC42" s="199"/>
      <c r="AD42" s="199"/>
    </row>
    <row r="43" spans="1:30" ht="25.5" customHeight="1">
      <c r="A43" s="17">
        <v>4415577</v>
      </c>
      <c r="B43" s="117" t="s">
        <v>48</v>
      </c>
      <c r="C43" s="41">
        <v>50</v>
      </c>
      <c r="D43" s="107">
        <v>111</v>
      </c>
      <c r="E43" s="107" t="s">
        <v>108</v>
      </c>
      <c r="F43" s="109" t="s">
        <v>152</v>
      </c>
      <c r="G43" s="43" t="s">
        <v>8</v>
      </c>
      <c r="H43" s="36">
        <v>0</v>
      </c>
      <c r="I43" s="36">
        <v>0</v>
      </c>
      <c r="J43" s="144">
        <v>2550307</v>
      </c>
      <c r="K43" s="61">
        <v>408049</v>
      </c>
      <c r="L43" s="61"/>
      <c r="M43" s="60">
        <f t="shared" si="8"/>
        <v>2142258</v>
      </c>
      <c r="N43" s="138">
        <v>1126100</v>
      </c>
      <c r="O43" s="41">
        <v>1126100</v>
      </c>
      <c r="P43" s="39">
        <f t="shared" si="9"/>
        <v>180176</v>
      </c>
      <c r="Q43" s="33"/>
      <c r="R43" s="1">
        <f t="shared" si="1"/>
        <v>945924</v>
      </c>
      <c r="S43" s="1">
        <f t="shared" si="2"/>
        <v>1196334</v>
      </c>
      <c r="U43" s="5"/>
      <c r="V43" s="243">
        <v>350854</v>
      </c>
      <c r="W43" s="245"/>
      <c r="X43" s="196">
        <v>408049</v>
      </c>
      <c r="Y43" s="254">
        <f t="shared" si="4"/>
        <v>0</v>
      </c>
      <c r="Z43" s="255">
        <f t="shared" si="10"/>
        <v>408049.12</v>
      </c>
      <c r="AA43" s="196"/>
      <c r="AB43" s="199"/>
      <c r="AC43" s="199"/>
      <c r="AD43" s="199"/>
    </row>
    <row r="44" spans="1:30" ht="25.5" customHeight="1">
      <c r="A44" s="17">
        <v>4232821</v>
      </c>
      <c r="B44" s="117" t="s">
        <v>158</v>
      </c>
      <c r="C44" s="41">
        <v>50</v>
      </c>
      <c r="D44" s="107">
        <v>111</v>
      </c>
      <c r="E44" s="107" t="s">
        <v>108</v>
      </c>
      <c r="F44" s="109" t="s">
        <v>152</v>
      </c>
      <c r="G44" s="43" t="s">
        <v>8</v>
      </c>
      <c r="H44" s="36">
        <v>0</v>
      </c>
      <c r="I44" s="36">
        <v>0</v>
      </c>
      <c r="J44" s="144">
        <v>2550307</v>
      </c>
      <c r="K44" s="61">
        <v>408049</v>
      </c>
      <c r="L44" s="61"/>
      <c r="M44" s="60">
        <f t="shared" si="8"/>
        <v>2142258</v>
      </c>
      <c r="N44" s="138">
        <v>1126100</v>
      </c>
      <c r="O44" s="41">
        <v>1126100</v>
      </c>
      <c r="P44" s="39">
        <f t="shared" si="9"/>
        <v>180176</v>
      </c>
      <c r="Q44" s="33"/>
      <c r="R44" s="1">
        <f t="shared" si="1"/>
        <v>945924</v>
      </c>
      <c r="S44" s="1">
        <f t="shared" si="2"/>
        <v>1196334</v>
      </c>
      <c r="U44" s="6"/>
      <c r="V44" s="243">
        <v>350854</v>
      </c>
      <c r="W44" s="245"/>
      <c r="X44" s="196">
        <v>408049</v>
      </c>
      <c r="Y44" s="254">
        <f t="shared" si="4"/>
        <v>0</v>
      </c>
      <c r="Z44" s="255">
        <f t="shared" si="10"/>
        <v>408049.12</v>
      </c>
      <c r="AA44" s="196"/>
      <c r="AB44" s="199"/>
      <c r="AC44" s="199"/>
      <c r="AD44" s="199"/>
    </row>
    <row r="45" spans="1:30" ht="25.5" customHeight="1" thickBot="1">
      <c r="A45" s="17">
        <v>1546635</v>
      </c>
      <c r="B45" s="118" t="s">
        <v>49</v>
      </c>
      <c r="C45" s="41">
        <v>50</v>
      </c>
      <c r="D45" s="107">
        <v>111</v>
      </c>
      <c r="E45" s="107" t="s">
        <v>108</v>
      </c>
      <c r="F45" s="109" t="s">
        <v>152</v>
      </c>
      <c r="G45" s="43" t="s">
        <v>8</v>
      </c>
      <c r="H45" s="36">
        <v>0</v>
      </c>
      <c r="I45" s="36">
        <v>0</v>
      </c>
      <c r="J45" s="144">
        <v>2550307</v>
      </c>
      <c r="K45" s="61">
        <v>408049</v>
      </c>
      <c r="L45" s="61"/>
      <c r="M45" s="60">
        <f t="shared" si="8"/>
        <v>2142258</v>
      </c>
      <c r="N45" s="140">
        <v>1126100</v>
      </c>
      <c r="O45" s="42">
        <v>1126100</v>
      </c>
      <c r="P45" s="129">
        <f>+O45*16%</f>
        <v>180176</v>
      </c>
      <c r="Q45" s="38"/>
      <c r="R45" s="1">
        <f t="shared" si="1"/>
        <v>945924</v>
      </c>
      <c r="S45" s="1">
        <f t="shared" si="2"/>
        <v>1196334</v>
      </c>
      <c r="U45" s="6"/>
      <c r="V45" s="243">
        <v>350854</v>
      </c>
      <c r="W45" s="245"/>
      <c r="X45" s="196">
        <v>408049</v>
      </c>
      <c r="Y45" s="254">
        <f t="shared" si="4"/>
        <v>0</v>
      </c>
      <c r="Z45" s="255">
        <f t="shared" si="10"/>
        <v>408049.12</v>
      </c>
      <c r="AA45" s="196"/>
      <c r="AB45" s="199"/>
      <c r="AC45" s="199"/>
      <c r="AD45" s="199"/>
    </row>
    <row r="46" spans="1:30" ht="27" customHeight="1">
      <c r="A46" s="17">
        <v>4329027</v>
      </c>
      <c r="B46" s="115" t="s">
        <v>125</v>
      </c>
      <c r="C46" s="84">
        <v>50</v>
      </c>
      <c r="D46" s="107">
        <v>111</v>
      </c>
      <c r="E46" s="107" t="s">
        <v>108</v>
      </c>
      <c r="F46" s="109" t="s">
        <v>152</v>
      </c>
      <c r="G46" s="81" t="s">
        <v>8</v>
      </c>
      <c r="H46" s="83">
        <v>0</v>
      </c>
      <c r="I46" s="83">
        <v>0</v>
      </c>
      <c r="J46" s="137">
        <v>2550307</v>
      </c>
      <c r="K46" s="61">
        <v>408049</v>
      </c>
      <c r="L46" s="61"/>
      <c r="M46" s="60">
        <f>+J46-K46-L46</f>
        <v>2142258</v>
      </c>
      <c r="N46" s="83">
        <v>1126100</v>
      </c>
      <c r="O46" s="84">
        <v>1126100</v>
      </c>
      <c r="P46" s="79">
        <f>+O46*16%</f>
        <v>180176</v>
      </c>
      <c r="Q46" s="82"/>
      <c r="R46" s="1">
        <f t="shared" si="1"/>
        <v>945924</v>
      </c>
      <c r="S46" s="1">
        <f t="shared" si="2"/>
        <v>1196334</v>
      </c>
      <c r="U46" s="6"/>
      <c r="V46" s="243">
        <v>350854</v>
      </c>
      <c r="W46" s="245"/>
      <c r="X46" s="196">
        <v>408049</v>
      </c>
      <c r="Y46" s="254">
        <f aca="true" t="shared" si="11" ref="Y46:Y63">+K46-X46</f>
        <v>0</v>
      </c>
      <c r="Z46" s="255">
        <f>+J46*0.16</f>
        <v>408049.12</v>
      </c>
      <c r="AA46" s="196"/>
      <c r="AB46" s="199"/>
      <c r="AC46" s="199"/>
      <c r="AD46" s="199"/>
    </row>
    <row r="47" spans="1:30" ht="27" customHeight="1">
      <c r="A47" s="17">
        <v>4380962</v>
      </c>
      <c r="B47" s="117" t="s">
        <v>83</v>
      </c>
      <c r="C47" s="41">
        <v>50</v>
      </c>
      <c r="D47" s="107">
        <v>111</v>
      </c>
      <c r="E47" s="107" t="s">
        <v>108</v>
      </c>
      <c r="F47" s="109" t="s">
        <v>153</v>
      </c>
      <c r="G47" s="66" t="s">
        <v>52</v>
      </c>
      <c r="H47" s="36">
        <v>0</v>
      </c>
      <c r="I47" s="36">
        <v>0</v>
      </c>
      <c r="J47" s="36">
        <v>2550307</v>
      </c>
      <c r="K47" s="61">
        <v>408049</v>
      </c>
      <c r="L47" s="61"/>
      <c r="M47" s="60">
        <f aca="true" t="shared" si="12" ref="M47:M64">+J47-K47-L47</f>
        <v>2142258</v>
      </c>
      <c r="N47" s="36">
        <v>1126100</v>
      </c>
      <c r="O47" s="41">
        <v>1126100</v>
      </c>
      <c r="P47" s="39">
        <f>+O47*16%</f>
        <v>180176</v>
      </c>
      <c r="Q47" s="33"/>
      <c r="R47" s="1">
        <f t="shared" si="1"/>
        <v>945924</v>
      </c>
      <c r="S47" s="1">
        <f t="shared" si="2"/>
        <v>1196334</v>
      </c>
      <c r="U47" s="6"/>
      <c r="V47" s="246">
        <v>350854</v>
      </c>
      <c r="W47" s="245"/>
      <c r="X47" s="196">
        <v>408049</v>
      </c>
      <c r="Y47" s="254">
        <f t="shared" si="11"/>
        <v>0</v>
      </c>
      <c r="Z47" s="255">
        <f>+J47*0.16</f>
        <v>408049.12</v>
      </c>
      <c r="AA47" s="196"/>
      <c r="AB47" s="199">
        <v>2112562</v>
      </c>
      <c r="AC47" s="196">
        <f>+AB47-M47</f>
        <v>-29696</v>
      </c>
      <c r="AD47" s="196">
        <f>+AC47-K47</f>
        <v>-437745</v>
      </c>
    </row>
    <row r="48" spans="1:30" ht="27" customHeight="1">
      <c r="A48" s="17">
        <v>5090793</v>
      </c>
      <c r="B48" s="113" t="s">
        <v>147</v>
      </c>
      <c r="C48" s="41">
        <v>50</v>
      </c>
      <c r="D48" s="107">
        <v>111</v>
      </c>
      <c r="E48" s="107" t="s">
        <v>108</v>
      </c>
      <c r="F48" s="109" t="s">
        <v>152</v>
      </c>
      <c r="G48" s="44" t="s">
        <v>8</v>
      </c>
      <c r="H48" s="36">
        <v>0</v>
      </c>
      <c r="I48" s="36">
        <v>0</v>
      </c>
      <c r="J48" s="36">
        <v>2550307</v>
      </c>
      <c r="K48" s="61">
        <v>408049</v>
      </c>
      <c r="L48" s="61"/>
      <c r="M48" s="60">
        <f t="shared" si="12"/>
        <v>2142258</v>
      </c>
      <c r="N48" s="36">
        <v>1126100</v>
      </c>
      <c r="O48" s="41">
        <v>1126100</v>
      </c>
      <c r="P48" s="39">
        <f aca="true" t="shared" si="13" ref="P48:P62">+O48*16%</f>
        <v>180176</v>
      </c>
      <c r="Q48" s="33"/>
      <c r="R48" s="1">
        <f t="shared" si="1"/>
        <v>945924</v>
      </c>
      <c r="S48" s="1">
        <f t="shared" si="2"/>
        <v>1196334</v>
      </c>
      <c r="U48" s="6"/>
      <c r="V48" s="243">
        <v>350854</v>
      </c>
      <c r="W48" s="245"/>
      <c r="X48" s="196">
        <v>408049</v>
      </c>
      <c r="Y48" s="254">
        <f t="shared" si="11"/>
        <v>0</v>
      </c>
      <c r="Z48" s="255">
        <f>+J48*0.16</f>
        <v>408049.12</v>
      </c>
      <c r="AA48" s="196"/>
      <c r="AB48" s="199"/>
      <c r="AC48" s="199"/>
      <c r="AD48" s="199"/>
    </row>
    <row r="49" spans="1:30" ht="27" customHeight="1">
      <c r="A49" s="17">
        <v>1413702</v>
      </c>
      <c r="B49" s="113" t="s">
        <v>51</v>
      </c>
      <c r="C49" s="41">
        <v>50</v>
      </c>
      <c r="D49" s="107">
        <v>111</v>
      </c>
      <c r="E49" s="107" t="s">
        <v>108</v>
      </c>
      <c r="F49" s="109" t="s">
        <v>153</v>
      </c>
      <c r="G49" s="45" t="s">
        <v>52</v>
      </c>
      <c r="H49" s="36">
        <v>0</v>
      </c>
      <c r="I49" s="36">
        <v>0</v>
      </c>
      <c r="J49" s="36">
        <v>2550307</v>
      </c>
      <c r="K49" s="61">
        <v>408049</v>
      </c>
      <c r="L49" s="61"/>
      <c r="M49" s="60">
        <f t="shared" si="12"/>
        <v>2142258</v>
      </c>
      <c r="N49" s="36">
        <v>1126100</v>
      </c>
      <c r="O49" s="41">
        <v>1126100</v>
      </c>
      <c r="P49" s="39">
        <f t="shared" si="13"/>
        <v>180176</v>
      </c>
      <c r="Q49" s="33"/>
      <c r="R49" s="1">
        <f t="shared" si="1"/>
        <v>945924</v>
      </c>
      <c r="S49" s="1">
        <f t="shared" si="2"/>
        <v>1196334</v>
      </c>
      <c r="U49" s="5"/>
      <c r="V49" s="246">
        <v>350854</v>
      </c>
      <c r="W49" s="245"/>
      <c r="X49" s="196">
        <v>408049</v>
      </c>
      <c r="Y49" s="254">
        <f t="shared" si="11"/>
        <v>0</v>
      </c>
      <c r="Z49" s="255">
        <f>+J49*0.16</f>
        <v>408049.12</v>
      </c>
      <c r="AA49" s="196"/>
      <c r="AB49" s="199"/>
      <c r="AC49" s="199"/>
      <c r="AD49" s="199"/>
    </row>
    <row r="50" spans="1:30" s="67" customFormat="1" ht="27" customHeight="1">
      <c r="A50" s="17">
        <v>3851358</v>
      </c>
      <c r="B50" s="112" t="s">
        <v>113</v>
      </c>
      <c r="C50" s="41">
        <v>50</v>
      </c>
      <c r="D50" s="107">
        <v>111</v>
      </c>
      <c r="E50" s="107" t="s">
        <v>108</v>
      </c>
      <c r="F50" s="108" t="s">
        <v>149</v>
      </c>
      <c r="G50" s="66" t="s">
        <v>39</v>
      </c>
      <c r="H50" s="39">
        <v>0</v>
      </c>
      <c r="I50" s="39">
        <v>0</v>
      </c>
      <c r="J50" s="36">
        <v>2550307</v>
      </c>
      <c r="K50" s="61">
        <v>408049</v>
      </c>
      <c r="L50" s="61"/>
      <c r="M50" s="60">
        <f>+J50-K50-L50</f>
        <v>2142258</v>
      </c>
      <c r="N50" s="39">
        <v>1126100</v>
      </c>
      <c r="O50" s="62">
        <v>1126100</v>
      </c>
      <c r="P50" s="39">
        <f t="shared" si="13"/>
        <v>180176</v>
      </c>
      <c r="Q50" s="61"/>
      <c r="R50" s="1">
        <f t="shared" si="1"/>
        <v>945924</v>
      </c>
      <c r="S50" s="1">
        <f t="shared" si="2"/>
        <v>1196334</v>
      </c>
      <c r="U50" s="184"/>
      <c r="V50" s="243">
        <v>350854</v>
      </c>
      <c r="W50" s="245"/>
      <c r="X50" s="196">
        <v>408049</v>
      </c>
      <c r="Y50" s="254">
        <f t="shared" si="11"/>
        <v>0</v>
      </c>
      <c r="Z50" s="255">
        <f>+J50*0.16</f>
        <v>408049.12</v>
      </c>
      <c r="AA50" s="196"/>
      <c r="AB50" s="260"/>
      <c r="AC50" s="260"/>
      <c r="AD50" s="260"/>
    </row>
    <row r="51" spans="1:30" s="63" customFormat="1" ht="27" customHeight="1">
      <c r="A51" s="17"/>
      <c r="B51" s="112"/>
      <c r="C51" s="41">
        <v>50</v>
      </c>
      <c r="D51" s="107">
        <v>111</v>
      </c>
      <c r="E51" s="107" t="s">
        <v>108</v>
      </c>
      <c r="F51" s="109" t="s">
        <v>152</v>
      </c>
      <c r="G51" s="59" t="s">
        <v>8</v>
      </c>
      <c r="H51" s="39">
        <v>0</v>
      </c>
      <c r="I51" s="39">
        <v>0</v>
      </c>
      <c r="J51" s="36">
        <v>2550307</v>
      </c>
      <c r="K51" s="17">
        <v>0</v>
      </c>
      <c r="L51" s="53"/>
      <c r="M51" s="60">
        <v>0</v>
      </c>
      <c r="N51" s="39">
        <v>1126100</v>
      </c>
      <c r="O51" s="62">
        <v>1126100</v>
      </c>
      <c r="P51" s="39">
        <f t="shared" si="13"/>
        <v>180176</v>
      </c>
      <c r="Q51" s="61"/>
      <c r="R51" s="1">
        <f t="shared" si="1"/>
        <v>945924</v>
      </c>
      <c r="S51" s="1">
        <f t="shared" si="2"/>
        <v>-945924</v>
      </c>
      <c r="U51" s="78"/>
      <c r="V51" s="250">
        <v>0</v>
      </c>
      <c r="W51" s="245"/>
      <c r="X51" s="196">
        <v>0</v>
      </c>
      <c r="Y51" s="254">
        <f t="shared" si="11"/>
        <v>0</v>
      </c>
      <c r="Z51" s="255">
        <v>0</v>
      </c>
      <c r="AA51" s="196"/>
      <c r="AB51" s="259"/>
      <c r="AC51" s="259"/>
      <c r="AD51" s="259"/>
    </row>
    <row r="52" spans="1:30" s="63" customFormat="1" ht="27" customHeight="1">
      <c r="A52" s="17">
        <v>2053771</v>
      </c>
      <c r="B52" s="112" t="s">
        <v>127</v>
      </c>
      <c r="C52" s="41">
        <v>50</v>
      </c>
      <c r="D52" s="107">
        <v>111</v>
      </c>
      <c r="E52" s="107" t="s">
        <v>108</v>
      </c>
      <c r="F52" s="109" t="s">
        <v>153</v>
      </c>
      <c r="G52" s="65" t="s">
        <v>52</v>
      </c>
      <c r="H52" s="39">
        <v>0</v>
      </c>
      <c r="I52" s="39">
        <v>0</v>
      </c>
      <c r="J52" s="36">
        <v>2550307</v>
      </c>
      <c r="K52" s="61">
        <v>408049</v>
      </c>
      <c r="L52" s="61"/>
      <c r="M52" s="60">
        <f t="shared" si="12"/>
        <v>2142258</v>
      </c>
      <c r="N52" s="39">
        <v>1126100</v>
      </c>
      <c r="O52" s="62">
        <v>1126100</v>
      </c>
      <c r="P52" s="39">
        <f t="shared" si="13"/>
        <v>180176</v>
      </c>
      <c r="Q52" s="61"/>
      <c r="R52" s="1">
        <f t="shared" si="1"/>
        <v>945924</v>
      </c>
      <c r="S52" s="1">
        <f t="shared" si="2"/>
        <v>1196334</v>
      </c>
      <c r="U52" s="78"/>
      <c r="V52" s="243">
        <v>350854</v>
      </c>
      <c r="W52" s="245"/>
      <c r="X52" s="196">
        <v>408049</v>
      </c>
      <c r="Y52" s="254">
        <f t="shared" si="11"/>
        <v>0</v>
      </c>
      <c r="Z52" s="255">
        <f aca="true" t="shared" si="14" ref="Z52:Z64">+J52*0.16</f>
        <v>408049.12</v>
      </c>
      <c r="AA52" s="196"/>
      <c r="AB52" s="259"/>
      <c r="AC52" s="259"/>
      <c r="AD52" s="259"/>
    </row>
    <row r="53" spans="1:30" s="63" customFormat="1" ht="27" customHeight="1">
      <c r="A53" s="17">
        <v>2058986</v>
      </c>
      <c r="B53" s="119" t="s">
        <v>54</v>
      </c>
      <c r="C53" s="41">
        <v>50</v>
      </c>
      <c r="D53" s="107">
        <v>111</v>
      </c>
      <c r="E53" s="107" t="s">
        <v>108</v>
      </c>
      <c r="F53" s="109" t="s">
        <v>153</v>
      </c>
      <c r="G53" s="65" t="s">
        <v>52</v>
      </c>
      <c r="H53" s="39">
        <v>0</v>
      </c>
      <c r="I53" s="39">
        <v>0</v>
      </c>
      <c r="J53" s="36">
        <v>2550307</v>
      </c>
      <c r="K53" s="61">
        <v>408049</v>
      </c>
      <c r="L53" s="61"/>
      <c r="M53" s="60">
        <f t="shared" si="12"/>
        <v>2142258</v>
      </c>
      <c r="N53" s="39">
        <v>1126100</v>
      </c>
      <c r="O53" s="62">
        <v>1126100</v>
      </c>
      <c r="P53" s="39">
        <f t="shared" si="13"/>
        <v>180176</v>
      </c>
      <c r="Q53" s="61"/>
      <c r="R53" s="1">
        <f t="shared" si="1"/>
        <v>945924</v>
      </c>
      <c r="S53" s="1">
        <f t="shared" si="2"/>
        <v>1196334</v>
      </c>
      <c r="U53" s="78"/>
      <c r="V53" s="250">
        <v>350854</v>
      </c>
      <c r="W53" s="245"/>
      <c r="X53" s="196">
        <v>408049</v>
      </c>
      <c r="Y53" s="254">
        <f t="shared" si="11"/>
        <v>0</v>
      </c>
      <c r="Z53" s="255">
        <f t="shared" si="14"/>
        <v>408049.12</v>
      </c>
      <c r="AA53" s="196"/>
      <c r="AB53" s="259"/>
      <c r="AC53" s="259"/>
      <c r="AD53" s="259"/>
    </row>
    <row r="54" spans="1:30" s="63" customFormat="1" ht="27" customHeight="1">
      <c r="A54" s="17">
        <v>2184022</v>
      </c>
      <c r="B54" s="119" t="s">
        <v>55</v>
      </c>
      <c r="C54" s="41">
        <v>50</v>
      </c>
      <c r="D54" s="107">
        <v>111</v>
      </c>
      <c r="E54" s="107" t="s">
        <v>108</v>
      </c>
      <c r="F54" s="109" t="s">
        <v>153</v>
      </c>
      <c r="G54" s="65" t="s">
        <v>52</v>
      </c>
      <c r="H54" s="39">
        <v>0</v>
      </c>
      <c r="I54" s="39">
        <v>0</v>
      </c>
      <c r="J54" s="36">
        <v>2550307</v>
      </c>
      <c r="K54" s="61">
        <v>408049</v>
      </c>
      <c r="L54" s="61"/>
      <c r="M54" s="60">
        <f t="shared" si="12"/>
        <v>2142258</v>
      </c>
      <c r="N54" s="39">
        <v>1126100</v>
      </c>
      <c r="O54" s="62">
        <v>1126100</v>
      </c>
      <c r="P54" s="39">
        <f t="shared" si="13"/>
        <v>180176</v>
      </c>
      <c r="Q54" s="61"/>
      <c r="R54" s="1">
        <f t="shared" si="1"/>
        <v>945924</v>
      </c>
      <c r="S54" s="1">
        <f t="shared" si="2"/>
        <v>1196334</v>
      </c>
      <c r="U54" s="78"/>
      <c r="V54" s="243">
        <v>350854</v>
      </c>
      <c r="W54" s="245"/>
      <c r="X54" s="196">
        <v>408049</v>
      </c>
      <c r="Y54" s="254">
        <f t="shared" si="11"/>
        <v>0</v>
      </c>
      <c r="Z54" s="255">
        <f t="shared" si="14"/>
        <v>408049.12</v>
      </c>
      <c r="AA54" s="196"/>
      <c r="AB54" s="259"/>
      <c r="AC54" s="259"/>
      <c r="AD54" s="259"/>
    </row>
    <row r="55" spans="1:30" s="63" customFormat="1" ht="27" customHeight="1">
      <c r="A55" s="17">
        <v>1563347</v>
      </c>
      <c r="B55" s="119" t="s">
        <v>56</v>
      </c>
      <c r="C55" s="41">
        <v>50</v>
      </c>
      <c r="D55" s="107">
        <v>111</v>
      </c>
      <c r="E55" s="107" t="s">
        <v>108</v>
      </c>
      <c r="F55" s="109" t="s">
        <v>153</v>
      </c>
      <c r="G55" s="65" t="s">
        <v>52</v>
      </c>
      <c r="H55" s="39">
        <v>0</v>
      </c>
      <c r="I55" s="39">
        <v>0</v>
      </c>
      <c r="J55" s="36">
        <v>2550307</v>
      </c>
      <c r="K55" s="61">
        <v>408049</v>
      </c>
      <c r="L55" s="61"/>
      <c r="M55" s="60">
        <f t="shared" si="12"/>
        <v>2142258</v>
      </c>
      <c r="N55" s="39">
        <v>1126100</v>
      </c>
      <c r="O55" s="62">
        <v>1126100</v>
      </c>
      <c r="P55" s="39">
        <f t="shared" si="13"/>
        <v>180176</v>
      </c>
      <c r="Q55" s="61"/>
      <c r="R55" s="1">
        <f t="shared" si="1"/>
        <v>945924</v>
      </c>
      <c r="S55" s="1">
        <f t="shared" si="2"/>
        <v>1196334</v>
      </c>
      <c r="U55" s="78"/>
      <c r="V55" s="250">
        <v>350854</v>
      </c>
      <c r="W55" s="245"/>
      <c r="X55" s="196">
        <v>408049</v>
      </c>
      <c r="Y55" s="254">
        <f t="shared" si="11"/>
        <v>0</v>
      </c>
      <c r="Z55" s="255">
        <f t="shared" si="14"/>
        <v>408049.12</v>
      </c>
      <c r="AA55" s="196"/>
      <c r="AB55" s="259"/>
      <c r="AC55" s="259"/>
      <c r="AD55" s="259"/>
    </row>
    <row r="56" spans="1:30" ht="27" customHeight="1">
      <c r="A56" s="17">
        <v>2880594</v>
      </c>
      <c r="B56" s="117" t="s">
        <v>64</v>
      </c>
      <c r="C56" s="41">
        <v>50</v>
      </c>
      <c r="D56" s="107">
        <v>111</v>
      </c>
      <c r="E56" s="107" t="s">
        <v>108</v>
      </c>
      <c r="F56" s="109" t="s">
        <v>153</v>
      </c>
      <c r="G56" s="44" t="s">
        <v>52</v>
      </c>
      <c r="H56" s="36">
        <v>0</v>
      </c>
      <c r="I56" s="36">
        <v>0</v>
      </c>
      <c r="J56" s="36">
        <v>2550307</v>
      </c>
      <c r="K56" s="61">
        <v>408049</v>
      </c>
      <c r="L56" s="61"/>
      <c r="M56" s="60">
        <f t="shared" si="12"/>
        <v>2142258</v>
      </c>
      <c r="N56" s="36">
        <v>1126100</v>
      </c>
      <c r="O56" s="41">
        <v>1126100</v>
      </c>
      <c r="P56" s="39">
        <f t="shared" si="13"/>
        <v>180176</v>
      </c>
      <c r="Q56" s="33"/>
      <c r="R56" s="1">
        <f t="shared" si="1"/>
        <v>945924</v>
      </c>
      <c r="S56" s="1">
        <f t="shared" si="2"/>
        <v>1196334</v>
      </c>
      <c r="U56" s="6"/>
      <c r="V56" s="243">
        <v>350854</v>
      </c>
      <c r="W56" s="245"/>
      <c r="X56" s="196">
        <v>408049</v>
      </c>
      <c r="Y56" s="254">
        <f t="shared" si="11"/>
        <v>0</v>
      </c>
      <c r="Z56" s="255">
        <f t="shared" si="14"/>
        <v>408049.12</v>
      </c>
      <c r="AA56" s="196"/>
      <c r="AB56" s="199"/>
      <c r="AC56" s="199"/>
      <c r="AD56" s="199"/>
    </row>
    <row r="57" spans="1:30" ht="27" customHeight="1">
      <c r="A57" s="17">
        <v>2597664</v>
      </c>
      <c r="B57" s="113" t="s">
        <v>57</v>
      </c>
      <c r="C57" s="41">
        <v>50</v>
      </c>
      <c r="D57" s="107">
        <v>111</v>
      </c>
      <c r="E57" s="107" t="s">
        <v>108</v>
      </c>
      <c r="F57" s="109" t="s">
        <v>153</v>
      </c>
      <c r="G57" s="44" t="s">
        <v>52</v>
      </c>
      <c r="H57" s="36">
        <v>0</v>
      </c>
      <c r="I57" s="36">
        <v>0</v>
      </c>
      <c r="J57" s="36">
        <v>2550307</v>
      </c>
      <c r="K57" s="61">
        <v>408049</v>
      </c>
      <c r="L57" s="61"/>
      <c r="M57" s="60">
        <f t="shared" si="12"/>
        <v>2142258</v>
      </c>
      <c r="N57" s="36">
        <v>1126100</v>
      </c>
      <c r="O57" s="41">
        <v>1126100</v>
      </c>
      <c r="P57" s="39">
        <f t="shared" si="13"/>
        <v>180176</v>
      </c>
      <c r="Q57" s="33"/>
      <c r="R57" s="1">
        <f t="shared" si="1"/>
        <v>945924</v>
      </c>
      <c r="S57" s="1">
        <f t="shared" si="2"/>
        <v>1196334</v>
      </c>
      <c r="U57" s="6"/>
      <c r="V57" s="250">
        <v>350854</v>
      </c>
      <c r="W57" s="245"/>
      <c r="X57" s="196">
        <v>408049</v>
      </c>
      <c r="Y57" s="254">
        <f t="shared" si="11"/>
        <v>0</v>
      </c>
      <c r="Z57" s="255">
        <f t="shared" si="14"/>
        <v>408049.12</v>
      </c>
      <c r="AA57" s="196"/>
      <c r="AB57" s="199"/>
      <c r="AC57" s="199"/>
      <c r="AD57" s="199"/>
    </row>
    <row r="58" spans="1:30" ht="27" customHeight="1">
      <c r="A58" s="17">
        <v>970442</v>
      </c>
      <c r="B58" s="113" t="s">
        <v>58</v>
      </c>
      <c r="C58" s="41">
        <v>50</v>
      </c>
      <c r="D58" s="107">
        <v>111</v>
      </c>
      <c r="E58" s="107" t="s">
        <v>108</v>
      </c>
      <c r="F58" s="109" t="s">
        <v>152</v>
      </c>
      <c r="G58" s="43" t="s">
        <v>8</v>
      </c>
      <c r="H58" s="36">
        <v>0</v>
      </c>
      <c r="I58" s="36">
        <v>0</v>
      </c>
      <c r="J58" s="36">
        <v>2550307</v>
      </c>
      <c r="K58" s="61">
        <v>408049</v>
      </c>
      <c r="L58" s="61"/>
      <c r="M58" s="60">
        <f t="shared" si="12"/>
        <v>2142258</v>
      </c>
      <c r="N58" s="36">
        <v>1126100</v>
      </c>
      <c r="O58" s="41">
        <v>1126100</v>
      </c>
      <c r="P58" s="39">
        <f t="shared" si="13"/>
        <v>180176</v>
      </c>
      <c r="Q58" s="33"/>
      <c r="R58" s="1">
        <f t="shared" si="1"/>
        <v>945924</v>
      </c>
      <c r="S58" s="1">
        <f t="shared" si="2"/>
        <v>1196334</v>
      </c>
      <c r="U58" s="6"/>
      <c r="V58" s="243">
        <v>350854</v>
      </c>
      <c r="W58" s="245"/>
      <c r="X58" s="196">
        <v>408049</v>
      </c>
      <c r="Y58" s="254">
        <f t="shared" si="11"/>
        <v>0</v>
      </c>
      <c r="Z58" s="255">
        <f t="shared" si="14"/>
        <v>408049.12</v>
      </c>
      <c r="AA58" s="196"/>
      <c r="AB58" s="199"/>
      <c r="AC58" s="199"/>
      <c r="AD58" s="199"/>
    </row>
    <row r="59" spans="1:30" ht="27" customHeight="1">
      <c r="A59" s="17">
        <v>1555312</v>
      </c>
      <c r="B59" s="113" t="s">
        <v>59</v>
      </c>
      <c r="C59" s="41">
        <v>50</v>
      </c>
      <c r="D59" s="107">
        <v>111</v>
      </c>
      <c r="E59" s="107" t="s">
        <v>108</v>
      </c>
      <c r="F59" s="109" t="s">
        <v>152</v>
      </c>
      <c r="G59" s="43" t="s">
        <v>8</v>
      </c>
      <c r="H59" s="36">
        <v>0</v>
      </c>
      <c r="I59" s="36">
        <v>0</v>
      </c>
      <c r="J59" s="36">
        <v>2550307</v>
      </c>
      <c r="K59" s="61">
        <v>408049</v>
      </c>
      <c r="L59" s="61"/>
      <c r="M59" s="60">
        <f t="shared" si="12"/>
        <v>2142258</v>
      </c>
      <c r="N59" s="36">
        <v>1126100</v>
      </c>
      <c r="O59" s="41">
        <v>1126100</v>
      </c>
      <c r="P59" s="39">
        <f t="shared" si="13"/>
        <v>180176</v>
      </c>
      <c r="Q59" s="33"/>
      <c r="R59" s="1">
        <f t="shared" si="1"/>
        <v>945924</v>
      </c>
      <c r="S59" s="1">
        <f t="shared" si="2"/>
        <v>1196334</v>
      </c>
      <c r="U59" s="6"/>
      <c r="V59" s="250">
        <v>350854</v>
      </c>
      <c r="W59" s="245"/>
      <c r="X59" s="196">
        <v>408049</v>
      </c>
      <c r="Y59" s="254">
        <f t="shared" si="11"/>
        <v>0</v>
      </c>
      <c r="Z59" s="255">
        <f t="shared" si="14"/>
        <v>408049.12</v>
      </c>
      <c r="AA59" s="196"/>
      <c r="AB59" s="199"/>
      <c r="AC59" s="199"/>
      <c r="AD59" s="199"/>
    </row>
    <row r="60" spans="1:30" ht="27" customHeight="1">
      <c r="A60" s="17">
        <v>3626375</v>
      </c>
      <c r="B60" s="113" t="s">
        <v>60</v>
      </c>
      <c r="C60" s="41">
        <v>50</v>
      </c>
      <c r="D60" s="107">
        <v>111</v>
      </c>
      <c r="E60" s="107" t="s">
        <v>108</v>
      </c>
      <c r="F60" s="109" t="s">
        <v>153</v>
      </c>
      <c r="G60" s="44" t="s">
        <v>52</v>
      </c>
      <c r="H60" s="36">
        <v>0</v>
      </c>
      <c r="I60" s="36">
        <v>0</v>
      </c>
      <c r="J60" s="36">
        <v>2550307</v>
      </c>
      <c r="K60" s="61">
        <v>408049</v>
      </c>
      <c r="L60" s="61"/>
      <c r="M60" s="60">
        <f t="shared" si="12"/>
        <v>2142258</v>
      </c>
      <c r="N60" s="36">
        <v>1126100</v>
      </c>
      <c r="O60" s="41">
        <v>1126100</v>
      </c>
      <c r="P60" s="39">
        <f t="shared" si="13"/>
        <v>180176</v>
      </c>
      <c r="Q60" s="33"/>
      <c r="R60" s="1">
        <f t="shared" si="1"/>
        <v>945924</v>
      </c>
      <c r="S60" s="1">
        <f t="shared" si="2"/>
        <v>1196334</v>
      </c>
      <c r="U60" s="6"/>
      <c r="V60" s="243">
        <v>350854</v>
      </c>
      <c r="W60" s="245"/>
      <c r="X60" s="196">
        <v>408049</v>
      </c>
      <c r="Y60" s="254">
        <f t="shared" si="11"/>
        <v>0</v>
      </c>
      <c r="Z60" s="255">
        <f t="shared" si="14"/>
        <v>408049.12</v>
      </c>
      <c r="AA60" s="196"/>
      <c r="AB60" s="199"/>
      <c r="AC60" s="199"/>
      <c r="AD60" s="199"/>
    </row>
    <row r="61" spans="1:30" ht="27" customHeight="1">
      <c r="A61" s="17">
        <v>2895732</v>
      </c>
      <c r="B61" s="117" t="s">
        <v>75</v>
      </c>
      <c r="C61" s="41">
        <v>50</v>
      </c>
      <c r="D61" s="107">
        <v>111</v>
      </c>
      <c r="E61" s="107" t="s">
        <v>108</v>
      </c>
      <c r="F61" s="109" t="s">
        <v>152</v>
      </c>
      <c r="G61" s="43" t="s">
        <v>8</v>
      </c>
      <c r="H61" s="36">
        <v>0</v>
      </c>
      <c r="I61" s="36">
        <v>0</v>
      </c>
      <c r="J61" s="36">
        <v>2550307</v>
      </c>
      <c r="K61" s="61">
        <v>408049</v>
      </c>
      <c r="L61" s="61"/>
      <c r="M61" s="60">
        <f t="shared" si="12"/>
        <v>2142258</v>
      </c>
      <c r="N61" s="36">
        <v>1126100</v>
      </c>
      <c r="O61" s="41">
        <v>1126100</v>
      </c>
      <c r="P61" s="39">
        <f t="shared" si="13"/>
        <v>180176</v>
      </c>
      <c r="Q61" s="33"/>
      <c r="R61" s="1">
        <f t="shared" si="1"/>
        <v>945924</v>
      </c>
      <c r="S61" s="1">
        <f t="shared" si="2"/>
        <v>1196334</v>
      </c>
      <c r="U61" s="6"/>
      <c r="V61" s="250">
        <v>350854</v>
      </c>
      <c r="W61" s="245"/>
      <c r="X61" s="196">
        <v>408049</v>
      </c>
      <c r="Y61" s="254">
        <f t="shared" si="11"/>
        <v>0</v>
      </c>
      <c r="Z61" s="255">
        <f t="shared" si="14"/>
        <v>408049.12</v>
      </c>
      <c r="AA61" s="196"/>
      <c r="AB61" s="196"/>
      <c r="AC61" s="199"/>
      <c r="AD61" s="199"/>
    </row>
    <row r="62" spans="1:30" ht="27" customHeight="1">
      <c r="A62" s="17">
        <v>3687745</v>
      </c>
      <c r="B62" s="113" t="s">
        <v>144</v>
      </c>
      <c r="C62" s="41">
        <v>50</v>
      </c>
      <c r="D62" s="107">
        <v>111</v>
      </c>
      <c r="E62" s="107" t="s">
        <v>108</v>
      </c>
      <c r="F62" s="109" t="s">
        <v>152</v>
      </c>
      <c r="G62" s="43" t="s">
        <v>8</v>
      </c>
      <c r="H62" s="36">
        <v>0</v>
      </c>
      <c r="I62" s="36">
        <v>0</v>
      </c>
      <c r="J62" s="36">
        <v>2550307</v>
      </c>
      <c r="K62" s="61">
        <v>408049</v>
      </c>
      <c r="L62" s="61"/>
      <c r="M62" s="60">
        <f t="shared" si="12"/>
        <v>2142258</v>
      </c>
      <c r="N62" s="36">
        <v>1126100</v>
      </c>
      <c r="O62" s="41">
        <v>1126100</v>
      </c>
      <c r="P62" s="39">
        <f t="shared" si="13"/>
        <v>180176</v>
      </c>
      <c r="Q62" s="33"/>
      <c r="R62" s="1">
        <f>+O62-P62</f>
        <v>945924</v>
      </c>
      <c r="S62" s="1">
        <f>+M62-R62</f>
        <v>1196334</v>
      </c>
      <c r="U62" s="6"/>
      <c r="V62" s="243">
        <v>350854</v>
      </c>
      <c r="W62" s="245"/>
      <c r="X62" s="196">
        <v>408049</v>
      </c>
      <c r="Y62" s="254">
        <f t="shared" si="11"/>
        <v>0</v>
      </c>
      <c r="Z62" s="255">
        <f t="shared" si="14"/>
        <v>408049.12</v>
      </c>
      <c r="AA62" s="196"/>
      <c r="AB62" s="199"/>
      <c r="AC62" s="199"/>
      <c r="AD62" s="199"/>
    </row>
    <row r="63" spans="1:30" ht="27" customHeight="1">
      <c r="A63" s="60">
        <v>2009378</v>
      </c>
      <c r="B63" s="113" t="s">
        <v>85</v>
      </c>
      <c r="C63" s="41">
        <v>50</v>
      </c>
      <c r="D63" s="107">
        <v>111</v>
      </c>
      <c r="E63" s="107" t="s">
        <v>108</v>
      </c>
      <c r="F63" s="108" t="s">
        <v>137</v>
      </c>
      <c r="G63" s="43" t="s">
        <v>65</v>
      </c>
      <c r="H63" s="36">
        <v>0</v>
      </c>
      <c r="I63" s="36">
        <v>0</v>
      </c>
      <c r="J63" s="36">
        <v>2550307</v>
      </c>
      <c r="K63" s="61">
        <v>408049</v>
      </c>
      <c r="L63" s="61"/>
      <c r="M63" s="60">
        <f t="shared" si="12"/>
        <v>2142258</v>
      </c>
      <c r="N63" s="36">
        <v>1126100</v>
      </c>
      <c r="O63" s="41">
        <v>1126100</v>
      </c>
      <c r="P63" s="39">
        <f>+O63*16%</f>
        <v>180176</v>
      </c>
      <c r="Q63" s="33"/>
      <c r="R63" s="1">
        <f>+O63-P63</f>
        <v>945924</v>
      </c>
      <c r="S63" s="1">
        <f>+M63-R63</f>
        <v>1196334</v>
      </c>
      <c r="U63" s="5"/>
      <c r="V63" s="250">
        <v>360992</v>
      </c>
      <c r="W63" s="245"/>
      <c r="X63" s="196">
        <v>408049</v>
      </c>
      <c r="Y63" s="254">
        <f t="shared" si="11"/>
        <v>0</v>
      </c>
      <c r="Z63" s="255">
        <f t="shared" si="14"/>
        <v>408049.12</v>
      </c>
      <c r="AA63" s="196"/>
      <c r="AB63" s="199"/>
      <c r="AC63" s="199"/>
      <c r="AD63" s="199"/>
    </row>
    <row r="64" spans="1:30" ht="27" customHeight="1" thickBot="1">
      <c r="A64" s="60">
        <v>4404548</v>
      </c>
      <c r="B64" s="152" t="s">
        <v>112</v>
      </c>
      <c r="C64" s="41">
        <v>50</v>
      </c>
      <c r="D64" s="153">
        <v>111</v>
      </c>
      <c r="E64" s="153" t="s">
        <v>108</v>
      </c>
      <c r="F64" s="109" t="s">
        <v>152</v>
      </c>
      <c r="G64" s="154" t="s">
        <v>8</v>
      </c>
      <c r="H64" s="134">
        <v>0</v>
      </c>
      <c r="I64" s="134">
        <v>0</v>
      </c>
      <c r="J64" s="36">
        <v>2550307</v>
      </c>
      <c r="K64" s="61">
        <v>408049</v>
      </c>
      <c r="L64" s="61"/>
      <c r="M64" s="60">
        <f t="shared" si="12"/>
        <v>2142258</v>
      </c>
      <c r="N64" s="134"/>
      <c r="O64" s="141"/>
      <c r="P64" s="181"/>
      <c r="Q64" s="182"/>
      <c r="S64" s="1"/>
      <c r="U64" s="5"/>
      <c r="V64" s="243">
        <v>350854</v>
      </c>
      <c r="W64" s="245"/>
      <c r="X64" s="196">
        <v>408049</v>
      </c>
      <c r="Y64" s="254">
        <f>+K64-X64</f>
        <v>0</v>
      </c>
      <c r="Z64" s="255">
        <f t="shared" si="14"/>
        <v>408049.12</v>
      </c>
      <c r="AA64" s="196"/>
      <c r="AB64" s="199"/>
      <c r="AC64" s="199"/>
      <c r="AD64" s="199"/>
    </row>
    <row r="65" spans="1:30" s="52" customFormat="1" ht="15.75" customHeight="1" thickBot="1">
      <c r="A65" s="96"/>
      <c r="B65" s="155" t="s">
        <v>5</v>
      </c>
      <c r="C65" s="156"/>
      <c r="D65" s="157"/>
      <c r="E65" s="157"/>
      <c r="F65" s="157"/>
      <c r="G65" s="157"/>
      <c r="H65" s="111"/>
      <c r="I65" s="158"/>
      <c r="J65" s="151">
        <f>SUM(J9:J64)</f>
        <v>202051656</v>
      </c>
      <c r="K65" s="54">
        <f>SUM(K9:K64)</f>
        <v>24791929</v>
      </c>
      <c r="L65" s="54"/>
      <c r="M65" s="54">
        <f>SUM(M9:M64)</f>
        <v>154127867</v>
      </c>
      <c r="N65" s="54">
        <f>SUM(N9:N64)</f>
        <v>77220900</v>
      </c>
      <c r="O65" s="54">
        <f>SUM(O9:O64)</f>
        <v>77220900</v>
      </c>
      <c r="P65" s="54">
        <f>SUM(P10:P64)</f>
        <v>12355344</v>
      </c>
      <c r="Q65" s="54">
        <f>SUM(Q10:Q64)</f>
        <v>0</v>
      </c>
      <c r="R65" s="54">
        <f>SUM(R10:R64)</f>
        <v>64865556</v>
      </c>
      <c r="U65" s="27"/>
      <c r="V65" s="252">
        <f>SUM(V9:V64)</f>
        <v>24979214</v>
      </c>
      <c r="W65" s="245">
        <f>25330068-350854</f>
        <v>24979214</v>
      </c>
      <c r="X65" s="198">
        <f>SUM(X9:X64)</f>
        <v>24383880.119999997</v>
      </c>
      <c r="Y65" s="198"/>
      <c r="Z65" s="254">
        <f>SUM(Z12:Z64)</f>
        <v>24383884.8</v>
      </c>
      <c r="AA65" s="203"/>
      <c r="AB65" s="203"/>
      <c r="AC65" s="203"/>
      <c r="AD65" s="203"/>
    </row>
    <row r="66" spans="1:27" s="52" customFormat="1" ht="5.25" customHeight="1">
      <c r="A66" s="96"/>
      <c r="B66" s="97"/>
      <c r="C66" s="99"/>
      <c r="D66" s="98"/>
      <c r="E66" s="98"/>
      <c r="F66" s="98"/>
      <c r="G66" s="98"/>
      <c r="H66" s="100"/>
      <c r="I66" s="100"/>
      <c r="J66" s="100"/>
      <c r="K66" s="100"/>
      <c r="L66" s="100"/>
      <c r="M66" s="100"/>
      <c r="N66" s="99"/>
      <c r="O66" s="99"/>
      <c r="P66" s="99"/>
      <c r="Q66" s="99"/>
      <c r="R66" s="27"/>
      <c r="V66" s="203"/>
      <c r="W66" s="245"/>
      <c r="X66" s="248"/>
      <c r="Y66" s="248"/>
      <c r="Z66" s="248"/>
      <c r="AA66" s="248"/>
    </row>
    <row r="67" spans="1:24" ht="12.75">
      <c r="A67" s="11"/>
      <c r="C67" s="10"/>
      <c r="D67" s="15"/>
      <c r="E67" s="15"/>
      <c r="F67" s="15"/>
      <c r="G67" s="32"/>
      <c r="H67" s="16"/>
      <c r="I67" s="16"/>
      <c r="J67" s="16"/>
      <c r="K67" s="16"/>
      <c r="L67" s="16"/>
      <c r="M67" s="16"/>
      <c r="N67" s="3"/>
      <c r="O67" s="3"/>
      <c r="U67" s="1"/>
      <c r="W67" s="245"/>
      <c r="X67" s="243"/>
    </row>
    <row r="68" spans="1:25" ht="12.75">
      <c r="A68" s="11"/>
      <c r="C68" s="10"/>
      <c r="D68" s="15"/>
      <c r="E68" s="15"/>
      <c r="F68" s="15"/>
      <c r="G68" s="32"/>
      <c r="H68" s="16"/>
      <c r="I68" s="16"/>
      <c r="J68" s="16"/>
      <c r="K68" s="16"/>
      <c r="L68" s="16"/>
      <c r="M68" s="16"/>
      <c r="N68" s="3"/>
      <c r="O68" s="3"/>
      <c r="U68" s="1"/>
      <c r="V68" s="196"/>
      <c r="W68" s="245"/>
      <c r="X68" s="243"/>
      <c r="Y68" s="243"/>
    </row>
    <row r="69" spans="1:25" ht="12.75">
      <c r="A69" s="11"/>
      <c r="G69" s="29"/>
      <c r="N69" s="3"/>
      <c r="O69" s="3"/>
      <c r="V69" s="196"/>
      <c r="W69" s="245"/>
      <c r="X69" s="243"/>
      <c r="Y69" s="243"/>
    </row>
    <row r="70" spans="1:27" s="7" customFormat="1" ht="12.75">
      <c r="A70" s="12"/>
      <c r="B70" s="12"/>
      <c r="C70" s="12"/>
      <c r="D70" s="12"/>
      <c r="E70" s="12"/>
      <c r="F70" s="2"/>
      <c r="G70" s="2"/>
      <c r="H70" s="2"/>
      <c r="I70" s="2"/>
      <c r="J70" s="3"/>
      <c r="K70" s="2"/>
      <c r="L70" s="2"/>
      <c r="M70" s="2"/>
      <c r="N70" s="2"/>
      <c r="O70" s="1"/>
      <c r="P70" s="9"/>
      <c r="R70" s="34"/>
      <c r="V70" s="202"/>
      <c r="W70" s="245"/>
      <c r="X70" s="249"/>
      <c r="Y70" s="249"/>
      <c r="Z70" s="247"/>
      <c r="AA70" s="247"/>
    </row>
    <row r="71" spans="1:27" s="7" customFormat="1" ht="12.75">
      <c r="A71" s="12"/>
      <c r="B71" s="12"/>
      <c r="C71" s="12"/>
      <c r="D71" s="12"/>
      <c r="E71" s="12"/>
      <c r="F71" s="2"/>
      <c r="G71" s="2"/>
      <c r="H71" s="2"/>
      <c r="I71" s="2"/>
      <c r="J71" s="3"/>
      <c r="K71" s="2"/>
      <c r="L71" s="2"/>
      <c r="M71" s="2"/>
      <c r="N71" s="2"/>
      <c r="O71" s="1"/>
      <c r="P71" s="87"/>
      <c r="R71" s="34"/>
      <c r="V71" s="197"/>
      <c r="W71" s="245"/>
      <c r="X71" s="247"/>
      <c r="Y71" s="247"/>
      <c r="Z71" s="247"/>
      <c r="AA71" s="247"/>
    </row>
    <row r="72" spans="1:23" ht="12.75">
      <c r="A72" s="12"/>
      <c r="C72" s="12"/>
      <c r="D72" s="12"/>
      <c r="E72" s="12"/>
      <c r="G72" s="2"/>
      <c r="H72" s="2"/>
      <c r="I72" s="2"/>
      <c r="J72" s="3"/>
      <c r="K72" s="2"/>
      <c r="L72" s="2"/>
      <c r="M72" s="2"/>
      <c r="N72" s="2"/>
      <c r="W72" s="245"/>
    </row>
    <row r="73" spans="1:23" ht="20.25">
      <c r="A73" s="268" t="s">
        <v>17</v>
      </c>
      <c r="B73" s="268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W73" s="243"/>
    </row>
    <row r="74" spans="1:22" ht="20.25">
      <c r="A74" s="269" t="s">
        <v>114</v>
      </c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V74" s="196">
        <f>+V65-K65</f>
        <v>187285</v>
      </c>
    </row>
    <row r="75" spans="1:14" ht="15">
      <c r="A75" s="270" t="s">
        <v>21</v>
      </c>
      <c r="B75" s="270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</row>
    <row r="76" spans="1:14" ht="12.75">
      <c r="A76" s="12"/>
      <c r="C76" s="12"/>
      <c r="D76" s="12"/>
      <c r="E76" s="12"/>
      <c r="G76" s="2"/>
      <c r="H76" s="2"/>
      <c r="I76" s="2"/>
      <c r="J76" s="3"/>
      <c r="K76" s="2"/>
      <c r="L76" s="2"/>
      <c r="M76" s="2"/>
      <c r="N76" s="2"/>
    </row>
    <row r="77" spans="1:15" ht="18">
      <c r="A77" s="24" t="s">
        <v>105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23"/>
    </row>
    <row r="78" spans="1:15" ht="18">
      <c r="A78" s="24" t="s">
        <v>106</v>
      </c>
      <c r="B78" s="19"/>
      <c r="C78" s="19"/>
      <c r="D78" s="19"/>
      <c r="E78" s="19"/>
      <c r="F78" s="19"/>
      <c r="G78" s="19"/>
      <c r="H78" s="19"/>
      <c r="I78" s="19"/>
      <c r="J78" s="19"/>
      <c r="K78" s="8" t="s">
        <v>185</v>
      </c>
      <c r="L78" s="19"/>
      <c r="M78" s="19"/>
      <c r="N78" s="19"/>
      <c r="O78" s="23"/>
    </row>
    <row r="79" spans="1:15" ht="13.5" customHeight="1" thickBot="1">
      <c r="A79" s="2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3"/>
    </row>
    <row r="80" spans="1:27" ht="13.5" thickBot="1">
      <c r="A80" s="271" t="s">
        <v>107</v>
      </c>
      <c r="B80" s="273" t="s">
        <v>1</v>
      </c>
      <c r="C80" s="266" t="s">
        <v>91</v>
      </c>
      <c r="D80" s="275" t="s">
        <v>92</v>
      </c>
      <c r="E80" s="276"/>
      <c r="F80" s="125"/>
      <c r="G80" s="271" t="s">
        <v>96</v>
      </c>
      <c r="H80" s="159"/>
      <c r="I80" s="160"/>
      <c r="J80" s="266" t="s">
        <v>182</v>
      </c>
      <c r="K80" s="266" t="s">
        <v>110</v>
      </c>
      <c r="L80" s="125"/>
      <c r="M80" s="266" t="s">
        <v>111</v>
      </c>
      <c r="N80" s="262" t="s">
        <v>89</v>
      </c>
      <c r="R80" s="12"/>
      <c r="U80" s="199"/>
      <c r="V80" s="246"/>
      <c r="AA80" s="12"/>
    </row>
    <row r="81" spans="1:27" ht="34.5" thickBot="1">
      <c r="A81" s="272"/>
      <c r="B81" s="274"/>
      <c r="C81" s="267"/>
      <c r="D81" s="126" t="s">
        <v>93</v>
      </c>
      <c r="E81" s="126" t="s">
        <v>94</v>
      </c>
      <c r="F81" s="126" t="s">
        <v>95</v>
      </c>
      <c r="G81" s="272"/>
      <c r="H81" s="126" t="s">
        <v>97</v>
      </c>
      <c r="I81" s="128" t="s">
        <v>98</v>
      </c>
      <c r="J81" s="267"/>
      <c r="K81" s="267"/>
      <c r="L81" s="187" t="s">
        <v>87</v>
      </c>
      <c r="M81" s="267"/>
      <c r="N81" s="262"/>
      <c r="R81" s="12"/>
      <c r="U81" s="199"/>
      <c r="V81" s="246"/>
      <c r="AA81" s="12"/>
    </row>
    <row r="82" spans="1:27" ht="24" customHeight="1">
      <c r="A82" s="121">
        <v>2969162</v>
      </c>
      <c r="B82" s="188" t="s">
        <v>115</v>
      </c>
      <c r="C82" s="171">
        <v>50</v>
      </c>
      <c r="D82" s="172">
        <v>111</v>
      </c>
      <c r="E82" s="173" t="s">
        <v>108</v>
      </c>
      <c r="F82" s="174" t="s">
        <v>116</v>
      </c>
      <c r="G82" s="106" t="s">
        <v>117</v>
      </c>
      <c r="H82" s="120">
        <v>0</v>
      </c>
      <c r="I82" s="120">
        <v>0</v>
      </c>
      <c r="J82" s="53">
        <v>5000000</v>
      </c>
      <c r="K82" s="50">
        <f>+J82*16%</f>
        <v>800000</v>
      </c>
      <c r="L82" s="189"/>
      <c r="M82" s="50">
        <f>+J82-K82-L82</f>
        <v>4200000</v>
      </c>
      <c r="N82" s="5"/>
      <c r="R82" s="12"/>
      <c r="U82" s="199"/>
      <c r="V82" s="246"/>
      <c r="AA82" s="12"/>
    </row>
    <row r="83" spans="1:27" ht="24" customHeight="1">
      <c r="A83" s="121"/>
      <c r="B83" s="188"/>
      <c r="C83" s="171">
        <v>50</v>
      </c>
      <c r="D83" s="172">
        <v>111</v>
      </c>
      <c r="E83" s="173" t="s">
        <v>108</v>
      </c>
      <c r="F83" s="174" t="s">
        <v>122</v>
      </c>
      <c r="G83" s="106" t="s">
        <v>123</v>
      </c>
      <c r="H83" s="120">
        <v>0</v>
      </c>
      <c r="I83" s="120">
        <v>0</v>
      </c>
      <c r="J83" s="53">
        <v>3500000</v>
      </c>
      <c r="K83" s="50"/>
      <c r="L83" s="5"/>
      <c r="M83" s="50"/>
      <c r="N83" s="5"/>
      <c r="R83" s="12"/>
      <c r="U83" s="199"/>
      <c r="V83" s="246"/>
      <c r="AA83" s="12"/>
    </row>
    <row r="84" spans="1:27" ht="24" customHeight="1">
      <c r="A84" s="121">
        <v>4600800</v>
      </c>
      <c r="B84" s="188" t="s">
        <v>118</v>
      </c>
      <c r="C84" s="171">
        <v>50</v>
      </c>
      <c r="D84" s="172">
        <v>111</v>
      </c>
      <c r="E84" s="173" t="s">
        <v>108</v>
      </c>
      <c r="F84" s="174" t="s">
        <v>120</v>
      </c>
      <c r="G84" s="106" t="s">
        <v>119</v>
      </c>
      <c r="H84" s="120">
        <v>0</v>
      </c>
      <c r="I84" s="120">
        <v>0</v>
      </c>
      <c r="J84" s="53">
        <v>3000000</v>
      </c>
      <c r="K84" s="50">
        <f>+J84*16%</f>
        <v>480000</v>
      </c>
      <c r="L84" s="5"/>
      <c r="M84" s="50">
        <f>+J84-K84-L84</f>
        <v>2520000</v>
      </c>
      <c r="N84" s="5"/>
      <c r="R84" s="12"/>
      <c r="U84" s="199"/>
      <c r="V84" s="246"/>
      <c r="AA84" s="12"/>
    </row>
    <row r="85" spans="1:27" ht="24" customHeight="1" thickBot="1">
      <c r="A85" s="121">
        <v>3545505</v>
      </c>
      <c r="B85" s="188" t="s">
        <v>121</v>
      </c>
      <c r="C85" s="171">
        <v>50</v>
      </c>
      <c r="D85" s="172">
        <v>111</v>
      </c>
      <c r="E85" s="173" t="s">
        <v>108</v>
      </c>
      <c r="F85" s="174" t="s">
        <v>142</v>
      </c>
      <c r="G85" s="106" t="s">
        <v>143</v>
      </c>
      <c r="H85" s="120">
        <v>0</v>
      </c>
      <c r="I85" s="120">
        <v>0</v>
      </c>
      <c r="J85" s="53">
        <v>2550307</v>
      </c>
      <c r="K85" s="50">
        <f>+J85*16%</f>
        <v>408049.12</v>
      </c>
      <c r="L85" s="50"/>
      <c r="M85" s="50">
        <f>+J85-K85-L85</f>
        <v>2142257.88</v>
      </c>
      <c r="N85" s="5"/>
      <c r="R85" s="12"/>
      <c r="U85" s="199"/>
      <c r="V85" s="246"/>
      <c r="AA85" s="12"/>
    </row>
    <row r="86" spans="1:27" ht="13.5" thickBot="1">
      <c r="A86" s="263" t="s">
        <v>5</v>
      </c>
      <c r="B86" s="264"/>
      <c r="C86" s="264"/>
      <c r="D86" s="264"/>
      <c r="E86" s="264"/>
      <c r="F86" s="264"/>
      <c r="G86" s="264"/>
      <c r="H86" s="264"/>
      <c r="I86" s="265"/>
      <c r="J86" s="180">
        <f>SUM(J82:J85)</f>
        <v>14050307</v>
      </c>
      <c r="K86" s="180">
        <f>SUM(K82:K85)</f>
        <v>1688049.12</v>
      </c>
      <c r="L86" s="180">
        <f>SUM(L82:L85)</f>
        <v>0</v>
      </c>
      <c r="M86" s="180">
        <f>SUM(M82:M85)</f>
        <v>8862257.879999999</v>
      </c>
      <c r="N86" s="26"/>
      <c r="R86" s="12"/>
      <c r="U86" s="199"/>
      <c r="V86" s="246"/>
      <c r="AA86" s="12"/>
    </row>
    <row r="89" spans="1:13" ht="20.25">
      <c r="A89" s="268" t="s">
        <v>17</v>
      </c>
      <c r="B89" s="268"/>
      <c r="C89" s="268"/>
      <c r="D89" s="268"/>
      <c r="E89" s="268"/>
      <c r="F89" s="268"/>
      <c r="G89" s="268"/>
      <c r="H89" s="268"/>
      <c r="I89" s="268"/>
      <c r="J89" s="268"/>
      <c r="K89" s="268"/>
      <c r="L89" s="268"/>
      <c r="M89" s="268"/>
    </row>
    <row r="90" spans="1:13" ht="20.25">
      <c r="A90" s="269" t="s">
        <v>24</v>
      </c>
      <c r="B90" s="268"/>
      <c r="C90" s="268"/>
      <c r="D90" s="268"/>
      <c r="E90" s="268"/>
      <c r="F90" s="268"/>
      <c r="G90" s="268"/>
      <c r="H90" s="268"/>
      <c r="I90" s="268"/>
      <c r="J90" s="268"/>
      <c r="K90" s="268"/>
      <c r="L90" s="268"/>
      <c r="M90" s="268"/>
    </row>
    <row r="91" spans="1:13" ht="15">
      <c r="A91" s="270" t="s">
        <v>21</v>
      </c>
      <c r="B91" s="270"/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0"/>
    </row>
    <row r="92" spans="1:13" ht="12.75">
      <c r="A92" s="12"/>
      <c r="C92" s="12"/>
      <c r="D92" s="12"/>
      <c r="E92" s="12"/>
      <c r="G92" s="2"/>
      <c r="H92" s="2"/>
      <c r="I92" s="2"/>
      <c r="J92" s="2"/>
      <c r="K92" s="2"/>
      <c r="L92" s="2"/>
      <c r="M92" s="18"/>
    </row>
    <row r="93" spans="1:14" ht="18">
      <c r="A93" s="24" t="s">
        <v>105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23"/>
    </row>
    <row r="94" spans="1:14" ht="18">
      <c r="A94" s="24" t="s">
        <v>106</v>
      </c>
      <c r="B94" s="19"/>
      <c r="C94" s="19"/>
      <c r="D94" s="19"/>
      <c r="E94" s="19"/>
      <c r="F94" s="19"/>
      <c r="G94" s="19"/>
      <c r="H94" s="19"/>
      <c r="I94" s="19"/>
      <c r="J94" s="8"/>
      <c r="K94" s="8" t="s">
        <v>185</v>
      </c>
      <c r="L94" s="19"/>
      <c r="M94" s="19"/>
      <c r="N94" s="23"/>
    </row>
    <row r="95" spans="1:14" ht="18.75" thickBot="1">
      <c r="A95" s="20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3"/>
    </row>
    <row r="96" spans="1:14" ht="13.5" thickBot="1">
      <c r="A96" s="271" t="s">
        <v>107</v>
      </c>
      <c r="B96" s="273" t="s">
        <v>1</v>
      </c>
      <c r="C96" s="266" t="s">
        <v>91</v>
      </c>
      <c r="D96" s="275" t="s">
        <v>92</v>
      </c>
      <c r="E96" s="276"/>
      <c r="F96" s="125"/>
      <c r="G96" s="271" t="s">
        <v>96</v>
      </c>
      <c r="H96" s="159"/>
      <c r="I96" s="160"/>
      <c r="J96" s="266" t="s">
        <v>182</v>
      </c>
      <c r="K96" s="266" t="s">
        <v>110</v>
      </c>
      <c r="L96" s="125"/>
      <c r="M96" s="266" t="s">
        <v>111</v>
      </c>
      <c r="N96" s="290" t="s">
        <v>89</v>
      </c>
    </row>
    <row r="97" spans="1:14" ht="34.5" thickBot="1">
      <c r="A97" s="272"/>
      <c r="B97" s="274"/>
      <c r="C97" s="267"/>
      <c r="D97" s="126" t="s">
        <v>93</v>
      </c>
      <c r="E97" s="126" t="s">
        <v>94</v>
      </c>
      <c r="F97" s="126" t="s">
        <v>95</v>
      </c>
      <c r="G97" s="272"/>
      <c r="H97" s="126" t="s">
        <v>97</v>
      </c>
      <c r="I97" s="128" t="s">
        <v>98</v>
      </c>
      <c r="J97" s="267"/>
      <c r="K97" s="267"/>
      <c r="L97" s="126" t="s">
        <v>87</v>
      </c>
      <c r="M97" s="267"/>
      <c r="N97" s="291"/>
    </row>
    <row r="98" spans="1:14" ht="24" customHeight="1">
      <c r="A98" s="240">
        <v>1301478</v>
      </c>
      <c r="B98" s="170" t="s">
        <v>63</v>
      </c>
      <c r="C98" s="190">
        <v>50</v>
      </c>
      <c r="D98" s="172">
        <v>111</v>
      </c>
      <c r="E98" s="173" t="s">
        <v>108</v>
      </c>
      <c r="F98" s="174" t="s">
        <v>153</v>
      </c>
      <c r="G98" s="106" t="s">
        <v>10</v>
      </c>
      <c r="H98" s="120">
        <v>0</v>
      </c>
      <c r="I98" s="120">
        <v>0</v>
      </c>
      <c r="J98" s="53">
        <v>2550307</v>
      </c>
      <c r="K98" s="50">
        <f>+J98*0.16</f>
        <v>408049.12</v>
      </c>
      <c r="L98" s="50"/>
      <c r="M98" s="50">
        <f>+J98-K98-L98</f>
        <v>2142257.88</v>
      </c>
      <c r="N98" s="241"/>
    </row>
    <row r="99" spans="1:14" ht="24" customHeight="1">
      <c r="A99" s="121">
        <v>4755948</v>
      </c>
      <c r="B99" s="175" t="s">
        <v>82</v>
      </c>
      <c r="C99" s="191">
        <v>50</v>
      </c>
      <c r="D99" s="176">
        <f aca="true" t="shared" si="15" ref="D99:E101">+D98</f>
        <v>111</v>
      </c>
      <c r="E99" s="176" t="str">
        <f t="shared" si="15"/>
        <v>Sueldos</v>
      </c>
      <c r="F99" s="174" t="s">
        <v>153</v>
      </c>
      <c r="G99" s="28" t="s">
        <v>10</v>
      </c>
      <c r="H99" s="107">
        <v>0</v>
      </c>
      <c r="I99" s="107">
        <v>0</v>
      </c>
      <c r="J99" s="41">
        <v>2550307</v>
      </c>
      <c r="K99" s="50">
        <f aca="true" t="shared" si="16" ref="K99:K108">+J99*0.16</f>
        <v>408049.12</v>
      </c>
      <c r="L99" s="50"/>
      <c r="M99" s="50">
        <f>+J99-K99-L99</f>
        <v>2142257.88</v>
      </c>
      <c r="N99" s="90"/>
    </row>
    <row r="100" spans="1:14" ht="24" customHeight="1">
      <c r="A100" s="121">
        <v>3477917</v>
      </c>
      <c r="B100" s="178" t="s">
        <v>78</v>
      </c>
      <c r="C100" s="190">
        <v>50</v>
      </c>
      <c r="D100" s="176">
        <f t="shared" si="15"/>
        <v>111</v>
      </c>
      <c r="E100" s="176" t="str">
        <f t="shared" si="15"/>
        <v>Sueldos</v>
      </c>
      <c r="F100" s="177" t="s">
        <v>141</v>
      </c>
      <c r="G100" s="28" t="s">
        <v>10</v>
      </c>
      <c r="H100" s="107">
        <v>0</v>
      </c>
      <c r="I100" s="107">
        <v>0</v>
      </c>
      <c r="J100" s="41">
        <v>2550307</v>
      </c>
      <c r="K100" s="50">
        <f t="shared" si="16"/>
        <v>408049.12</v>
      </c>
      <c r="L100" s="50"/>
      <c r="M100" s="50">
        <f>+J100-K100-L100</f>
        <v>2142257.88</v>
      </c>
      <c r="N100" s="90"/>
    </row>
    <row r="101" spans="1:14" ht="24" customHeight="1">
      <c r="A101" s="121">
        <v>3661336</v>
      </c>
      <c r="B101" s="179" t="s">
        <v>62</v>
      </c>
      <c r="C101" s="191">
        <v>50</v>
      </c>
      <c r="D101" s="176">
        <f t="shared" si="15"/>
        <v>111</v>
      </c>
      <c r="E101" s="176" t="str">
        <f t="shared" si="15"/>
        <v>Sueldos</v>
      </c>
      <c r="F101" s="174" t="s">
        <v>153</v>
      </c>
      <c r="G101" s="73" t="s">
        <v>10</v>
      </c>
      <c r="H101" s="105">
        <v>0</v>
      </c>
      <c r="I101" s="105">
        <v>0</v>
      </c>
      <c r="J101" s="41">
        <v>2550307</v>
      </c>
      <c r="K101" s="50">
        <f t="shared" si="16"/>
        <v>408049.12</v>
      </c>
      <c r="L101" s="50"/>
      <c r="M101" s="50">
        <f>+J101-K101-L101</f>
        <v>2142257.88</v>
      </c>
      <c r="N101" s="90"/>
    </row>
    <row r="102" spans="1:14" ht="24" customHeight="1">
      <c r="A102" s="121">
        <v>1770443</v>
      </c>
      <c r="B102" s="162" t="s">
        <v>43</v>
      </c>
      <c r="C102" s="167">
        <v>50</v>
      </c>
      <c r="D102" s="168">
        <v>111</v>
      </c>
      <c r="E102" s="168" t="s">
        <v>108</v>
      </c>
      <c r="F102" s="4" t="s">
        <v>149</v>
      </c>
      <c r="G102" s="123" t="s">
        <v>69</v>
      </c>
      <c r="H102" s="166">
        <v>0</v>
      </c>
      <c r="I102" s="166">
        <v>0</v>
      </c>
      <c r="J102" s="41">
        <v>2550307</v>
      </c>
      <c r="K102" s="50">
        <f t="shared" si="16"/>
        <v>408049.12</v>
      </c>
      <c r="L102" s="50"/>
      <c r="M102" s="50">
        <f aca="true" t="shared" si="17" ref="M102:M108">+J102-K102-L102</f>
        <v>2142257.88</v>
      </c>
      <c r="N102" s="90"/>
    </row>
    <row r="103" spans="1:14" ht="24" customHeight="1">
      <c r="A103" s="121">
        <v>1116428</v>
      </c>
      <c r="B103" s="163" t="s">
        <v>76</v>
      </c>
      <c r="C103" s="167">
        <v>50</v>
      </c>
      <c r="D103" s="168">
        <v>111</v>
      </c>
      <c r="E103" s="168" t="s">
        <v>108</v>
      </c>
      <c r="F103" s="4" t="s">
        <v>149</v>
      </c>
      <c r="G103" s="123" t="s">
        <v>69</v>
      </c>
      <c r="H103" s="166">
        <v>0</v>
      </c>
      <c r="I103" s="166">
        <v>0</v>
      </c>
      <c r="J103" s="41">
        <v>2550307</v>
      </c>
      <c r="K103" s="50">
        <f t="shared" si="16"/>
        <v>408049.12</v>
      </c>
      <c r="L103" s="50"/>
      <c r="M103" s="50">
        <f t="shared" si="17"/>
        <v>2142257.88</v>
      </c>
      <c r="N103" s="90"/>
    </row>
    <row r="104" spans="1:14" ht="24" customHeight="1">
      <c r="A104" s="121">
        <v>4614319</v>
      </c>
      <c r="B104" s="163" t="s">
        <v>161</v>
      </c>
      <c r="C104" s="167">
        <v>50</v>
      </c>
      <c r="D104" s="168">
        <v>111</v>
      </c>
      <c r="E104" s="168" t="s">
        <v>108</v>
      </c>
      <c r="F104" s="4" t="s">
        <v>149</v>
      </c>
      <c r="G104" s="123" t="s">
        <v>69</v>
      </c>
      <c r="H104" s="166">
        <v>0</v>
      </c>
      <c r="I104" s="166">
        <v>0</v>
      </c>
      <c r="J104" s="41">
        <v>2550307</v>
      </c>
      <c r="K104" s="50">
        <f t="shared" si="16"/>
        <v>408049.12</v>
      </c>
      <c r="L104" s="50"/>
      <c r="M104" s="50">
        <f>+J104-K104-L104</f>
        <v>2142257.88</v>
      </c>
      <c r="N104" s="90"/>
    </row>
    <row r="105" spans="1:14" ht="24" customHeight="1">
      <c r="A105" s="121">
        <v>1568705</v>
      </c>
      <c r="B105" s="163" t="s">
        <v>67</v>
      </c>
      <c r="C105" s="167">
        <v>50</v>
      </c>
      <c r="D105" s="168">
        <v>111</v>
      </c>
      <c r="E105" s="168" t="s">
        <v>108</v>
      </c>
      <c r="F105" s="4" t="s">
        <v>149</v>
      </c>
      <c r="G105" s="123" t="s">
        <v>69</v>
      </c>
      <c r="H105" s="166">
        <v>0</v>
      </c>
      <c r="I105" s="166">
        <v>0</v>
      </c>
      <c r="J105" s="41">
        <v>2550307</v>
      </c>
      <c r="K105" s="50">
        <f t="shared" si="16"/>
        <v>408049.12</v>
      </c>
      <c r="L105" s="50"/>
      <c r="M105" s="50">
        <f t="shared" si="17"/>
        <v>2142257.88</v>
      </c>
      <c r="N105" s="90"/>
    </row>
    <row r="106" spans="1:14" ht="24" customHeight="1">
      <c r="A106" s="121">
        <v>1656195</v>
      </c>
      <c r="B106" s="163" t="s">
        <v>68</v>
      </c>
      <c r="C106" s="167">
        <v>50</v>
      </c>
      <c r="D106" s="168">
        <v>111</v>
      </c>
      <c r="E106" s="168" t="s">
        <v>108</v>
      </c>
      <c r="F106" s="4" t="s">
        <v>149</v>
      </c>
      <c r="G106" s="123" t="s">
        <v>69</v>
      </c>
      <c r="H106" s="166">
        <v>0</v>
      </c>
      <c r="I106" s="166">
        <v>0</v>
      </c>
      <c r="J106" s="41">
        <v>2550307</v>
      </c>
      <c r="K106" s="50">
        <f t="shared" si="16"/>
        <v>408049.12</v>
      </c>
      <c r="L106" s="50"/>
      <c r="M106" s="50">
        <f t="shared" si="17"/>
        <v>2142257.88</v>
      </c>
      <c r="N106" s="90"/>
    </row>
    <row r="107" spans="1:14" ht="24" customHeight="1">
      <c r="A107" s="121">
        <v>2541093</v>
      </c>
      <c r="B107" s="163" t="s">
        <v>71</v>
      </c>
      <c r="C107" s="167">
        <v>50</v>
      </c>
      <c r="D107" s="168">
        <v>111</v>
      </c>
      <c r="E107" s="168" t="s">
        <v>108</v>
      </c>
      <c r="F107" s="4" t="s">
        <v>149</v>
      </c>
      <c r="G107" s="123" t="s">
        <v>69</v>
      </c>
      <c r="H107" s="166">
        <v>0</v>
      </c>
      <c r="I107" s="166">
        <v>0</v>
      </c>
      <c r="J107" s="41">
        <v>2550307</v>
      </c>
      <c r="K107" s="50">
        <f t="shared" si="16"/>
        <v>408049.12</v>
      </c>
      <c r="L107" s="50"/>
      <c r="M107" s="50">
        <f t="shared" si="17"/>
        <v>2142257.88</v>
      </c>
      <c r="N107" s="90"/>
    </row>
    <row r="108" spans="1:14" ht="24" customHeight="1" thickBot="1">
      <c r="A108" s="121">
        <v>1777493</v>
      </c>
      <c r="B108" s="163" t="s">
        <v>72</v>
      </c>
      <c r="C108" s="167">
        <v>50</v>
      </c>
      <c r="D108" s="168">
        <v>111</v>
      </c>
      <c r="E108" s="168" t="s">
        <v>108</v>
      </c>
      <c r="F108" s="4" t="s">
        <v>149</v>
      </c>
      <c r="G108" s="123" t="s">
        <v>69</v>
      </c>
      <c r="H108" s="166">
        <v>0</v>
      </c>
      <c r="I108" s="166">
        <v>0</v>
      </c>
      <c r="J108" s="41">
        <v>2550307</v>
      </c>
      <c r="K108" s="50">
        <f t="shared" si="16"/>
        <v>408049.12</v>
      </c>
      <c r="L108" s="50"/>
      <c r="M108" s="50">
        <f t="shared" si="17"/>
        <v>2142257.88</v>
      </c>
      <c r="N108" s="234"/>
    </row>
    <row r="109" spans="1:14" ht="13.5" thickBot="1">
      <c r="A109" s="263" t="s">
        <v>5</v>
      </c>
      <c r="B109" s="264"/>
      <c r="C109" s="264"/>
      <c r="D109" s="264"/>
      <c r="E109" s="264"/>
      <c r="F109" s="264"/>
      <c r="G109" s="264"/>
      <c r="H109" s="264"/>
      <c r="I109" s="265"/>
      <c r="J109" s="180">
        <f>SUM(J98:J108)</f>
        <v>28053377</v>
      </c>
      <c r="K109" s="180">
        <f>SUM(K98:K108)</f>
        <v>4488540.32</v>
      </c>
      <c r="L109" s="180">
        <f>SUM(L98:L108)</f>
        <v>0</v>
      </c>
      <c r="M109" s="180">
        <f>SUM(M98:M108)</f>
        <v>23564836.679999992</v>
      </c>
      <c r="N109" s="242"/>
    </row>
    <row r="113" spans="1:14" ht="20.25">
      <c r="A113" s="268" t="s">
        <v>17</v>
      </c>
      <c r="B113" s="268"/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12"/>
    </row>
    <row r="114" spans="1:14" ht="20.25">
      <c r="A114" s="269" t="s">
        <v>25</v>
      </c>
      <c r="B114" s="268"/>
      <c r="C114" s="268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12"/>
    </row>
    <row r="115" spans="1:14" ht="15">
      <c r="A115" s="270" t="s">
        <v>21</v>
      </c>
      <c r="B115" s="270"/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12"/>
    </row>
    <row r="116" spans="1:14" ht="18">
      <c r="A116" s="24" t="s">
        <v>105</v>
      </c>
      <c r="B116" s="19"/>
      <c r="C116" s="19"/>
      <c r="D116" s="19"/>
      <c r="E116" s="19"/>
      <c r="F116" s="19"/>
      <c r="G116" s="19"/>
      <c r="H116" s="19"/>
      <c r="I116" s="19"/>
      <c r="J116" s="25"/>
      <c r="K116" s="25"/>
      <c r="L116" s="25"/>
      <c r="M116" s="25"/>
      <c r="N116" s="22"/>
    </row>
    <row r="117" spans="1:14" ht="18">
      <c r="A117" s="24" t="s">
        <v>106</v>
      </c>
      <c r="B117" s="19"/>
      <c r="C117" s="19"/>
      <c r="D117" s="19"/>
      <c r="E117" s="19"/>
      <c r="F117" s="19"/>
      <c r="G117" s="19"/>
      <c r="H117" s="19"/>
      <c r="I117" s="19"/>
      <c r="J117" s="25"/>
      <c r="K117" s="8" t="s">
        <v>185</v>
      </c>
      <c r="L117" s="25"/>
      <c r="M117" s="25"/>
      <c r="N117" s="22"/>
    </row>
    <row r="118" spans="1:14" ht="18.75" thickBot="1">
      <c r="A118" s="20"/>
      <c r="B118" s="21"/>
      <c r="C118" s="21"/>
      <c r="D118" s="21"/>
      <c r="E118" s="21"/>
      <c r="F118" s="21"/>
      <c r="G118" s="21"/>
      <c r="H118" s="21"/>
      <c r="I118" s="21"/>
      <c r="J118" s="25"/>
      <c r="K118" s="25"/>
      <c r="L118" s="25"/>
      <c r="M118" s="25"/>
      <c r="N118" s="22"/>
    </row>
    <row r="119" spans="1:14" ht="12.75">
      <c r="A119" s="284" t="s">
        <v>107</v>
      </c>
      <c r="B119" s="280" t="s">
        <v>1</v>
      </c>
      <c r="C119" s="286" t="s">
        <v>91</v>
      </c>
      <c r="D119" s="286" t="s">
        <v>92</v>
      </c>
      <c r="E119" s="286"/>
      <c r="F119" s="278" t="s">
        <v>14</v>
      </c>
      <c r="G119" s="280" t="s">
        <v>11</v>
      </c>
      <c r="H119" s="282" t="s">
        <v>97</v>
      </c>
      <c r="I119" s="282" t="s">
        <v>98</v>
      </c>
      <c r="J119" s="266" t="s">
        <v>182</v>
      </c>
      <c r="K119" s="266" t="s">
        <v>110</v>
      </c>
      <c r="L119" s="125"/>
      <c r="M119" s="266" t="s">
        <v>111</v>
      </c>
      <c r="N119" s="266" t="s">
        <v>89</v>
      </c>
    </row>
    <row r="120" spans="1:14" ht="13.5" thickBot="1">
      <c r="A120" s="285"/>
      <c r="B120" s="281"/>
      <c r="C120" s="287"/>
      <c r="D120" s="161" t="s">
        <v>93</v>
      </c>
      <c r="E120" s="161" t="s">
        <v>94</v>
      </c>
      <c r="F120" s="279"/>
      <c r="G120" s="281"/>
      <c r="H120" s="283"/>
      <c r="I120" s="283"/>
      <c r="J120" s="267"/>
      <c r="K120" s="277"/>
      <c r="L120" s="187" t="s">
        <v>87</v>
      </c>
      <c r="M120" s="277"/>
      <c r="N120" s="277"/>
    </row>
    <row r="121" spans="1:14" ht="24" customHeight="1">
      <c r="A121" s="121">
        <v>3533707</v>
      </c>
      <c r="B121" s="164" t="s">
        <v>84</v>
      </c>
      <c r="C121" s="167">
        <v>50</v>
      </c>
      <c r="D121" s="168">
        <v>111</v>
      </c>
      <c r="E121" s="168" t="s">
        <v>108</v>
      </c>
      <c r="F121" s="4" t="s">
        <v>151</v>
      </c>
      <c r="G121" s="122" t="s">
        <v>9</v>
      </c>
      <c r="H121" s="17">
        <v>0</v>
      </c>
      <c r="I121" s="17">
        <v>0</v>
      </c>
      <c r="J121" s="17">
        <v>2550307</v>
      </c>
      <c r="K121" s="17">
        <v>408049</v>
      </c>
      <c r="L121" s="5"/>
      <c r="M121" s="17">
        <f>+J121-K121</f>
        <v>2142258</v>
      </c>
      <c r="N121" s="90"/>
    </row>
    <row r="122" spans="1:14" ht="24" customHeight="1">
      <c r="A122" s="121">
        <v>3661401</v>
      </c>
      <c r="B122" s="74" t="s">
        <v>70</v>
      </c>
      <c r="C122" s="169">
        <v>50</v>
      </c>
      <c r="D122" s="168">
        <v>111</v>
      </c>
      <c r="E122" s="168" t="s">
        <v>108</v>
      </c>
      <c r="F122" s="4" t="s">
        <v>151</v>
      </c>
      <c r="G122" s="122" t="s">
        <v>9</v>
      </c>
      <c r="H122" s="17">
        <v>0</v>
      </c>
      <c r="I122" s="17">
        <v>0</v>
      </c>
      <c r="J122" s="17">
        <v>2550307</v>
      </c>
      <c r="K122" s="17">
        <v>408049</v>
      </c>
      <c r="L122" s="5"/>
      <c r="M122" s="17">
        <f>+J122-K122-L122</f>
        <v>2142258</v>
      </c>
      <c r="N122" s="228"/>
    </row>
    <row r="123" spans="1:14" ht="24" customHeight="1">
      <c r="A123" s="121">
        <v>843775</v>
      </c>
      <c r="B123" s="165" t="s">
        <v>27</v>
      </c>
      <c r="C123" s="167">
        <v>50</v>
      </c>
      <c r="D123" s="168">
        <v>111</v>
      </c>
      <c r="E123" s="168" t="s">
        <v>108</v>
      </c>
      <c r="F123" s="4" t="s">
        <v>149</v>
      </c>
      <c r="G123" s="122" t="s">
        <v>69</v>
      </c>
      <c r="H123" s="17">
        <v>0</v>
      </c>
      <c r="I123" s="17">
        <v>0</v>
      </c>
      <c r="J123" s="17">
        <v>2550307</v>
      </c>
      <c r="K123" s="17">
        <v>408049</v>
      </c>
      <c r="L123" s="5"/>
      <c r="M123" s="17">
        <f aca="true" t="shared" si="18" ref="M123:M129">+J123-K123-L123</f>
        <v>2142258</v>
      </c>
      <c r="N123" s="228"/>
    </row>
    <row r="124" spans="1:14" ht="24" customHeight="1">
      <c r="A124" s="121">
        <v>4029982</v>
      </c>
      <c r="B124" s="74" t="s">
        <v>159</v>
      </c>
      <c r="C124" s="169">
        <v>50</v>
      </c>
      <c r="D124" s="168">
        <v>111</v>
      </c>
      <c r="E124" s="168" t="s">
        <v>108</v>
      </c>
      <c r="F124" s="4" t="s">
        <v>149</v>
      </c>
      <c r="G124" s="122" t="s">
        <v>69</v>
      </c>
      <c r="H124" s="17">
        <v>0</v>
      </c>
      <c r="I124" s="17">
        <v>0</v>
      </c>
      <c r="J124" s="17">
        <v>2550307</v>
      </c>
      <c r="K124" s="17">
        <v>408049</v>
      </c>
      <c r="L124" s="5"/>
      <c r="M124" s="17">
        <f t="shared" si="18"/>
        <v>2142258</v>
      </c>
      <c r="N124" s="228"/>
    </row>
    <row r="125" spans="1:14" ht="24" customHeight="1">
      <c r="A125" s="121"/>
      <c r="B125" s="74"/>
      <c r="C125" s="167">
        <v>50</v>
      </c>
      <c r="D125" s="168">
        <v>111</v>
      </c>
      <c r="E125" s="168" t="s">
        <v>108</v>
      </c>
      <c r="F125" s="4" t="s">
        <v>149</v>
      </c>
      <c r="G125" s="122" t="s">
        <v>69</v>
      </c>
      <c r="H125" s="17">
        <v>0</v>
      </c>
      <c r="I125" s="17">
        <v>0</v>
      </c>
      <c r="J125" s="17">
        <v>0</v>
      </c>
      <c r="K125" s="17">
        <v>0</v>
      </c>
      <c r="L125" s="5"/>
      <c r="M125" s="17">
        <v>0</v>
      </c>
      <c r="N125" s="228"/>
    </row>
    <row r="126" spans="1:14" ht="24" customHeight="1">
      <c r="A126" s="121">
        <v>2961192</v>
      </c>
      <c r="B126" s="74" t="s">
        <v>145</v>
      </c>
      <c r="C126" s="169">
        <v>50</v>
      </c>
      <c r="D126" s="168">
        <v>111</v>
      </c>
      <c r="E126" s="168" t="s">
        <v>108</v>
      </c>
      <c r="F126" s="4" t="s">
        <v>149</v>
      </c>
      <c r="G126" s="122" t="s">
        <v>69</v>
      </c>
      <c r="H126" s="17">
        <v>0</v>
      </c>
      <c r="I126" s="17">
        <v>0</v>
      </c>
      <c r="J126" s="17">
        <v>2550307</v>
      </c>
      <c r="K126" s="17">
        <v>408049</v>
      </c>
      <c r="L126" s="5"/>
      <c r="M126" s="17">
        <f t="shared" si="18"/>
        <v>2142258</v>
      </c>
      <c r="N126" s="228"/>
    </row>
    <row r="127" spans="1:14" ht="24" customHeight="1">
      <c r="A127" s="121">
        <v>2585178</v>
      </c>
      <c r="B127" s="74" t="s">
        <v>66</v>
      </c>
      <c r="C127" s="167">
        <v>50</v>
      </c>
      <c r="D127" s="168">
        <v>111</v>
      </c>
      <c r="E127" s="168" t="s">
        <v>108</v>
      </c>
      <c r="F127" s="4" t="s">
        <v>149</v>
      </c>
      <c r="G127" s="122" t="s">
        <v>69</v>
      </c>
      <c r="H127" s="17">
        <v>0</v>
      </c>
      <c r="I127" s="17">
        <v>0</v>
      </c>
      <c r="J127" s="17">
        <v>2550307</v>
      </c>
      <c r="K127" s="17">
        <v>408049</v>
      </c>
      <c r="L127" s="5"/>
      <c r="M127" s="17">
        <f t="shared" si="18"/>
        <v>2142258</v>
      </c>
      <c r="N127" s="228"/>
    </row>
    <row r="128" spans="1:14" ht="24" customHeight="1">
      <c r="A128" s="121">
        <v>1225674</v>
      </c>
      <c r="B128" s="74" t="s">
        <v>61</v>
      </c>
      <c r="C128" s="169">
        <v>50</v>
      </c>
      <c r="D128" s="168">
        <v>111</v>
      </c>
      <c r="E128" s="168" t="s">
        <v>108</v>
      </c>
      <c r="F128" s="4" t="s">
        <v>149</v>
      </c>
      <c r="G128" s="122" t="s">
        <v>69</v>
      </c>
      <c r="H128" s="17">
        <v>0</v>
      </c>
      <c r="I128" s="17">
        <v>0</v>
      </c>
      <c r="J128" s="17">
        <v>2550307</v>
      </c>
      <c r="K128" s="17">
        <v>408049</v>
      </c>
      <c r="L128" s="5"/>
      <c r="M128" s="17">
        <f t="shared" si="18"/>
        <v>2142258</v>
      </c>
      <c r="N128" s="228"/>
    </row>
    <row r="129" spans="1:14" ht="24" customHeight="1" thickBot="1">
      <c r="A129" s="229">
        <v>1881274</v>
      </c>
      <c r="B129" s="230" t="s">
        <v>146</v>
      </c>
      <c r="C129" s="231">
        <v>50</v>
      </c>
      <c r="D129" s="232">
        <v>111</v>
      </c>
      <c r="E129" s="232" t="s">
        <v>108</v>
      </c>
      <c r="F129" s="55" t="s">
        <v>149</v>
      </c>
      <c r="G129" s="233" t="s">
        <v>69</v>
      </c>
      <c r="H129" s="46">
        <v>0</v>
      </c>
      <c r="I129" s="46">
        <v>0</v>
      </c>
      <c r="J129" s="17">
        <v>2550307</v>
      </c>
      <c r="K129" s="17">
        <v>408049</v>
      </c>
      <c r="L129" s="5"/>
      <c r="M129" s="17">
        <f t="shared" si="18"/>
        <v>2142258</v>
      </c>
      <c r="N129" s="235"/>
    </row>
    <row r="130" spans="1:14" ht="15.75" thickBot="1">
      <c r="A130" s="236"/>
      <c r="B130" s="237" t="s">
        <v>5</v>
      </c>
      <c r="C130" s="237"/>
      <c r="D130" s="237"/>
      <c r="E130" s="237"/>
      <c r="F130" s="238"/>
      <c r="G130" s="238"/>
      <c r="H130" s="239"/>
      <c r="I130" s="239"/>
      <c r="J130" s="239">
        <f>SUM(J121:J129)</f>
        <v>20402456</v>
      </c>
      <c r="K130" s="239">
        <f>SUM(K121:K129)</f>
        <v>3264392</v>
      </c>
      <c r="L130" s="239">
        <f>SUM(L121:L129)</f>
        <v>0</v>
      </c>
      <c r="M130" s="239">
        <f>SUM(M121:M129)</f>
        <v>17138064</v>
      </c>
      <c r="N130" s="253"/>
    </row>
    <row r="134" spans="1:14" ht="12.75">
      <c r="A134" s="12"/>
      <c r="C134" s="2"/>
      <c r="E134" s="3"/>
      <c r="F134" s="1"/>
      <c r="G134" s="1"/>
      <c r="H134" s="1"/>
      <c r="I134" s="1"/>
      <c r="J134" s="1"/>
      <c r="K134" s="1"/>
      <c r="L134" s="1"/>
      <c r="M134" s="1"/>
      <c r="N134" s="12"/>
    </row>
    <row r="135" spans="1:14" ht="12.75">
      <c r="A135" s="12"/>
      <c r="C135" s="2"/>
      <c r="E135" s="3"/>
      <c r="F135" s="1"/>
      <c r="G135" s="1"/>
      <c r="H135" s="1"/>
      <c r="I135" s="1"/>
      <c r="J135" s="1"/>
      <c r="K135" s="1"/>
      <c r="L135" s="1"/>
      <c r="M135" s="1"/>
      <c r="N135" s="12"/>
    </row>
    <row r="136" spans="1:14" ht="20.25">
      <c r="A136" s="268" t="s">
        <v>17</v>
      </c>
      <c r="B136" s="268"/>
      <c r="C136" s="268"/>
      <c r="D136" s="268"/>
      <c r="E136" s="268"/>
      <c r="F136" s="268"/>
      <c r="G136" s="268"/>
      <c r="H136" s="268"/>
      <c r="I136" s="268"/>
      <c r="J136" s="268"/>
      <c r="K136" s="268"/>
      <c r="L136" s="268"/>
      <c r="M136" s="268"/>
      <c r="N136" s="268"/>
    </row>
    <row r="137" spans="1:14" ht="20.25">
      <c r="A137" s="269" t="s">
        <v>26</v>
      </c>
      <c r="B137" s="268"/>
      <c r="C137" s="268"/>
      <c r="D137" s="268"/>
      <c r="E137" s="268"/>
      <c r="F137" s="268"/>
      <c r="G137" s="268"/>
      <c r="H137" s="268"/>
      <c r="I137" s="268"/>
      <c r="J137" s="268"/>
      <c r="K137" s="268"/>
      <c r="L137" s="268"/>
      <c r="M137" s="268"/>
      <c r="N137" s="268"/>
    </row>
    <row r="138" spans="1:14" ht="15">
      <c r="A138" s="270" t="s">
        <v>21</v>
      </c>
      <c r="B138" s="270"/>
      <c r="C138" s="270"/>
      <c r="D138" s="270"/>
      <c r="E138" s="270"/>
      <c r="F138" s="270"/>
      <c r="G138" s="270"/>
      <c r="H138" s="270"/>
      <c r="I138" s="270"/>
      <c r="J138" s="270"/>
      <c r="K138" s="270"/>
      <c r="L138" s="270"/>
      <c r="M138" s="270"/>
      <c r="N138" s="270"/>
    </row>
    <row r="139" spans="1:14" ht="18">
      <c r="A139" s="25" t="s">
        <v>29</v>
      </c>
      <c r="B139" s="19"/>
      <c r="C139" s="19"/>
      <c r="D139" s="19"/>
      <c r="E139" s="19"/>
      <c r="F139" s="25" t="s">
        <v>186</v>
      </c>
      <c r="G139" s="19"/>
      <c r="H139" s="19"/>
      <c r="I139" s="25" t="s">
        <v>20</v>
      </c>
      <c r="J139" s="24"/>
      <c r="K139" s="19"/>
      <c r="L139" s="24"/>
      <c r="M139" s="19"/>
      <c r="N139" s="19"/>
    </row>
    <row r="140" spans="1:14" ht="18">
      <c r="A140" s="25" t="s">
        <v>18</v>
      </c>
      <c r="B140" s="19"/>
      <c r="C140" s="19"/>
      <c r="D140" s="19"/>
      <c r="E140" s="19"/>
      <c r="F140" s="25" t="s">
        <v>180</v>
      </c>
      <c r="G140" s="19"/>
      <c r="H140" s="19"/>
      <c r="I140" s="25" t="s">
        <v>19</v>
      </c>
      <c r="J140" s="24"/>
      <c r="K140" s="19"/>
      <c r="L140" s="24"/>
      <c r="M140" s="19"/>
      <c r="N140" s="19"/>
    </row>
    <row r="141" spans="1:14" ht="18.75" thickBot="1">
      <c r="A141" s="20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</row>
    <row r="142" spans="1:14" ht="12.75">
      <c r="A142" s="302" t="s">
        <v>0</v>
      </c>
      <c r="B142" s="288" t="s">
        <v>1</v>
      </c>
      <c r="C142" s="300" t="s">
        <v>14</v>
      </c>
      <c r="D142" s="288" t="s">
        <v>11</v>
      </c>
      <c r="E142" s="69"/>
      <c r="F142" s="294" t="s">
        <v>15</v>
      </c>
      <c r="G142" s="294" t="s">
        <v>16</v>
      </c>
      <c r="H142" s="299"/>
      <c r="I142" s="299"/>
      <c r="J142" s="294" t="s">
        <v>22</v>
      </c>
      <c r="K142" s="295" t="s">
        <v>28</v>
      </c>
      <c r="L142" s="297" t="s">
        <v>4</v>
      </c>
      <c r="M142" s="292" t="s">
        <v>13</v>
      </c>
      <c r="N142" s="288" t="s">
        <v>3</v>
      </c>
    </row>
    <row r="143" spans="1:14" ht="21.75" thickBot="1">
      <c r="A143" s="303"/>
      <c r="B143" s="289"/>
      <c r="C143" s="301"/>
      <c r="D143" s="289"/>
      <c r="E143" s="70" t="s">
        <v>2</v>
      </c>
      <c r="F143" s="293"/>
      <c r="G143" s="293"/>
      <c r="H143" s="71" t="s">
        <v>12</v>
      </c>
      <c r="I143" s="72" t="s">
        <v>30</v>
      </c>
      <c r="J143" s="293"/>
      <c r="K143" s="296"/>
      <c r="L143" s="298"/>
      <c r="M143" s="293"/>
      <c r="N143" s="289"/>
    </row>
    <row r="144" spans="1:14" ht="24" customHeight="1">
      <c r="A144" s="56">
        <v>1</v>
      </c>
      <c r="B144" s="49" t="s">
        <v>178</v>
      </c>
      <c r="C144" s="56" t="s">
        <v>175</v>
      </c>
      <c r="D144" s="56" t="s">
        <v>6</v>
      </c>
      <c r="E144" s="57">
        <v>4831640</v>
      </c>
      <c r="F144" s="53">
        <v>9145296</v>
      </c>
      <c r="G144" s="53">
        <v>9145296</v>
      </c>
      <c r="H144" s="53"/>
      <c r="I144" s="53"/>
      <c r="J144" s="53">
        <v>9673262</v>
      </c>
      <c r="K144" s="53"/>
      <c r="L144" s="53"/>
      <c r="M144" s="53">
        <f>+J144</f>
        <v>9673262</v>
      </c>
      <c r="N144" s="50"/>
    </row>
    <row r="145" spans="1:14" ht="24" customHeight="1">
      <c r="A145" s="4">
        <v>2</v>
      </c>
      <c r="B145" s="68" t="s">
        <v>177</v>
      </c>
      <c r="C145" s="56" t="s">
        <v>175</v>
      </c>
      <c r="D145" s="4" t="s">
        <v>6</v>
      </c>
      <c r="E145" s="57">
        <v>1307103</v>
      </c>
      <c r="F145" s="53">
        <v>9145296</v>
      </c>
      <c r="G145" s="53">
        <v>9145296</v>
      </c>
      <c r="H145" s="17"/>
      <c r="I145" s="17"/>
      <c r="J145" s="53">
        <v>9673262</v>
      </c>
      <c r="K145" s="17"/>
      <c r="L145" s="17"/>
      <c r="M145" s="53">
        <f aca="true" t="shared" si="19" ref="M145:M152">+J145</f>
        <v>9673262</v>
      </c>
      <c r="N145" s="5"/>
    </row>
    <row r="146" spans="1:14" ht="24" customHeight="1">
      <c r="A146" s="56">
        <v>3</v>
      </c>
      <c r="B146" s="6" t="s">
        <v>179</v>
      </c>
      <c r="C146" s="56" t="s">
        <v>175</v>
      </c>
      <c r="D146" s="4" t="s">
        <v>6</v>
      </c>
      <c r="E146" s="57">
        <v>2042473</v>
      </c>
      <c r="F146" s="53">
        <v>9145296</v>
      </c>
      <c r="G146" s="53">
        <v>9145296</v>
      </c>
      <c r="H146" s="17"/>
      <c r="I146" s="17"/>
      <c r="J146" s="53">
        <v>9673262</v>
      </c>
      <c r="K146" s="17"/>
      <c r="L146" s="17"/>
      <c r="M146" s="53">
        <f t="shared" si="19"/>
        <v>9673262</v>
      </c>
      <c r="N146" s="5"/>
    </row>
    <row r="147" spans="1:14" ht="24" customHeight="1">
      <c r="A147" s="4">
        <v>4</v>
      </c>
      <c r="B147" s="6" t="s">
        <v>166</v>
      </c>
      <c r="C147" s="56" t="s">
        <v>175</v>
      </c>
      <c r="D147" s="4" t="s">
        <v>6</v>
      </c>
      <c r="E147" s="57">
        <v>2362505</v>
      </c>
      <c r="F147" s="53">
        <v>9145296</v>
      </c>
      <c r="G147" s="53">
        <v>9145296</v>
      </c>
      <c r="H147" s="17"/>
      <c r="I147" s="17"/>
      <c r="J147" s="53">
        <v>9673262</v>
      </c>
      <c r="K147" s="17"/>
      <c r="L147" s="17"/>
      <c r="M147" s="53">
        <f t="shared" si="19"/>
        <v>9673262</v>
      </c>
      <c r="N147" s="5"/>
    </row>
    <row r="148" spans="1:14" ht="24" customHeight="1">
      <c r="A148" s="56">
        <v>5</v>
      </c>
      <c r="B148" s="6" t="s">
        <v>167</v>
      </c>
      <c r="C148" s="56" t="s">
        <v>175</v>
      </c>
      <c r="D148" s="4" t="s">
        <v>6</v>
      </c>
      <c r="E148" s="57">
        <v>4093637</v>
      </c>
      <c r="F148" s="53">
        <v>9145296</v>
      </c>
      <c r="G148" s="53">
        <v>9145296</v>
      </c>
      <c r="H148" s="17"/>
      <c r="I148" s="17"/>
      <c r="J148" s="53">
        <v>9673262</v>
      </c>
      <c r="K148" s="17"/>
      <c r="L148" s="17"/>
      <c r="M148" s="53">
        <f t="shared" si="19"/>
        <v>9673262</v>
      </c>
      <c r="N148" s="5"/>
    </row>
    <row r="149" spans="1:14" ht="24" customHeight="1">
      <c r="A149" s="56">
        <v>6</v>
      </c>
      <c r="B149" s="6" t="s">
        <v>168</v>
      </c>
      <c r="C149" s="56" t="s">
        <v>175</v>
      </c>
      <c r="D149" s="4" t="s">
        <v>6</v>
      </c>
      <c r="E149" s="57">
        <v>3427407</v>
      </c>
      <c r="F149" s="53">
        <v>9145296</v>
      </c>
      <c r="G149" s="53">
        <v>9145296</v>
      </c>
      <c r="H149" s="17"/>
      <c r="I149" s="17"/>
      <c r="J149" s="53">
        <v>9673262</v>
      </c>
      <c r="K149" s="17"/>
      <c r="L149" s="17"/>
      <c r="M149" s="53">
        <f t="shared" si="19"/>
        <v>9673262</v>
      </c>
      <c r="N149" s="5"/>
    </row>
    <row r="150" spans="1:14" ht="24" customHeight="1">
      <c r="A150" s="4">
        <v>7</v>
      </c>
      <c r="B150" s="48" t="s">
        <v>169</v>
      </c>
      <c r="C150" s="56" t="s">
        <v>175</v>
      </c>
      <c r="D150" s="4" t="s">
        <v>6</v>
      </c>
      <c r="E150" s="57">
        <v>3462722</v>
      </c>
      <c r="F150" s="53">
        <v>9145296</v>
      </c>
      <c r="G150" s="53">
        <v>9145296</v>
      </c>
      <c r="H150" s="17"/>
      <c r="I150" s="17"/>
      <c r="J150" s="53">
        <v>9673262</v>
      </c>
      <c r="K150" s="17"/>
      <c r="L150" s="17"/>
      <c r="M150" s="53">
        <f t="shared" si="19"/>
        <v>9673262</v>
      </c>
      <c r="N150" s="5"/>
    </row>
    <row r="151" spans="1:14" ht="24" customHeight="1">
      <c r="A151" s="56">
        <v>8</v>
      </c>
      <c r="B151" s="48" t="s">
        <v>181</v>
      </c>
      <c r="C151" s="56" t="s">
        <v>175</v>
      </c>
      <c r="D151" s="55" t="s">
        <v>6</v>
      </c>
      <c r="E151" s="57">
        <v>2493629</v>
      </c>
      <c r="F151" s="53">
        <v>9145296</v>
      </c>
      <c r="G151" s="53">
        <v>9145296</v>
      </c>
      <c r="H151" s="46"/>
      <c r="I151" s="46"/>
      <c r="J151" s="53">
        <v>9673262</v>
      </c>
      <c r="K151" s="46"/>
      <c r="L151" s="46"/>
      <c r="M151" s="53">
        <f t="shared" si="19"/>
        <v>9673262</v>
      </c>
      <c r="N151" s="47"/>
    </row>
    <row r="152" spans="1:14" ht="24" customHeight="1">
      <c r="A152" s="56">
        <v>9</v>
      </c>
      <c r="B152" s="88" t="s">
        <v>170</v>
      </c>
      <c r="C152" s="56" t="s">
        <v>175</v>
      </c>
      <c r="D152" s="55" t="s">
        <v>6</v>
      </c>
      <c r="E152" s="57">
        <v>660363</v>
      </c>
      <c r="F152" s="53">
        <v>9145296</v>
      </c>
      <c r="G152" s="53">
        <v>9145296</v>
      </c>
      <c r="H152" s="46"/>
      <c r="I152" s="46"/>
      <c r="J152" s="53">
        <v>9673262</v>
      </c>
      <c r="K152" s="46"/>
      <c r="L152" s="46"/>
      <c r="M152" s="53">
        <f t="shared" si="19"/>
        <v>9673262</v>
      </c>
      <c r="N152" s="5"/>
    </row>
    <row r="153" spans="1:14" ht="24" customHeight="1">
      <c r="A153" s="4">
        <v>10</v>
      </c>
      <c r="B153" s="88" t="s">
        <v>171</v>
      </c>
      <c r="C153" s="56" t="s">
        <v>175</v>
      </c>
      <c r="D153" s="55" t="s">
        <v>6</v>
      </c>
      <c r="E153" s="205">
        <v>2103566</v>
      </c>
      <c r="F153" s="53">
        <v>9145296</v>
      </c>
      <c r="G153" s="53">
        <v>9145296</v>
      </c>
      <c r="H153" s="46"/>
      <c r="I153" s="46"/>
      <c r="J153" s="53">
        <v>9673262</v>
      </c>
      <c r="K153" s="46"/>
      <c r="L153" s="46"/>
      <c r="M153" s="53">
        <f>+J153</f>
        <v>9673262</v>
      </c>
      <c r="N153" s="5"/>
    </row>
    <row r="154" spans="1:14" ht="24" customHeight="1" thickBot="1">
      <c r="A154" s="56">
        <v>11</v>
      </c>
      <c r="B154" s="88" t="s">
        <v>172</v>
      </c>
      <c r="C154" s="56" t="s">
        <v>175</v>
      </c>
      <c r="D154" s="55" t="s">
        <v>6</v>
      </c>
      <c r="E154" s="89">
        <v>2895739</v>
      </c>
      <c r="F154" s="53">
        <v>9145296</v>
      </c>
      <c r="G154" s="53">
        <v>9145296</v>
      </c>
      <c r="H154" s="46"/>
      <c r="I154" s="46"/>
      <c r="J154" s="53">
        <v>9673262</v>
      </c>
      <c r="K154" s="46"/>
      <c r="L154" s="46"/>
      <c r="M154" s="53">
        <f>+J154</f>
        <v>9673262</v>
      </c>
      <c r="N154" s="5"/>
    </row>
    <row r="155" spans="1:14" ht="13.5" thickBot="1">
      <c r="A155" s="76"/>
      <c r="B155" s="101" t="s">
        <v>5</v>
      </c>
      <c r="C155" s="261"/>
      <c r="D155" s="102"/>
      <c r="E155" s="103"/>
      <c r="F155" s="104">
        <f aca="true" t="shared" si="20" ref="F155:M155">SUM(F144:F154)</f>
        <v>100598256</v>
      </c>
      <c r="G155" s="104">
        <f t="shared" si="20"/>
        <v>100598256</v>
      </c>
      <c r="H155" s="104">
        <f t="shared" si="20"/>
        <v>0</v>
      </c>
      <c r="I155" s="104">
        <f t="shared" si="20"/>
        <v>0</v>
      </c>
      <c r="J155" s="104">
        <f t="shared" si="20"/>
        <v>106405882</v>
      </c>
      <c r="K155" s="104">
        <f t="shared" si="20"/>
        <v>0</v>
      </c>
      <c r="L155" s="104">
        <f t="shared" si="20"/>
        <v>0</v>
      </c>
      <c r="M155" s="104">
        <f t="shared" si="20"/>
        <v>106405882</v>
      </c>
      <c r="N155" s="77"/>
    </row>
  </sheetData>
  <sheetProtection/>
  <mergeCells count="78">
    <mergeCell ref="M142:M143"/>
    <mergeCell ref="N142:N143"/>
    <mergeCell ref="A136:N136"/>
    <mergeCell ref="A137:N137"/>
    <mergeCell ref="A138:N138"/>
    <mergeCell ref="A142:A143"/>
    <mergeCell ref="B142:B143"/>
    <mergeCell ref="C142:C143"/>
    <mergeCell ref="D142:D143"/>
    <mergeCell ref="F142:F143"/>
    <mergeCell ref="G142:G143"/>
    <mergeCell ref="H142:I142"/>
    <mergeCell ref="J142:J143"/>
    <mergeCell ref="K142:K143"/>
    <mergeCell ref="L142:L143"/>
    <mergeCell ref="M119:M120"/>
    <mergeCell ref="N119:N120"/>
    <mergeCell ref="F119:F120"/>
    <mergeCell ref="G119:G120"/>
    <mergeCell ref="H119:H120"/>
    <mergeCell ref="I119:I120"/>
    <mergeCell ref="J119:J120"/>
    <mergeCell ref="K119:K120"/>
    <mergeCell ref="A113:M113"/>
    <mergeCell ref="A114:M114"/>
    <mergeCell ref="A115:M115"/>
    <mergeCell ref="A119:A120"/>
    <mergeCell ref="B119:B120"/>
    <mergeCell ref="C119:C120"/>
    <mergeCell ref="D119:E119"/>
    <mergeCell ref="K96:K97"/>
    <mergeCell ref="M96:M97"/>
    <mergeCell ref="N96:N97"/>
    <mergeCell ref="A109:I109"/>
    <mergeCell ref="A86:I86"/>
    <mergeCell ref="A89:M89"/>
    <mergeCell ref="A90:M90"/>
    <mergeCell ref="A91:M91"/>
    <mergeCell ref="A96:A97"/>
    <mergeCell ref="B96:B97"/>
    <mergeCell ref="C96:C97"/>
    <mergeCell ref="D96:E96"/>
    <mergeCell ref="G96:G97"/>
    <mergeCell ref="J96:J97"/>
    <mergeCell ref="A73:N73"/>
    <mergeCell ref="A74:N74"/>
    <mergeCell ref="A75:N75"/>
    <mergeCell ref="A80:A81"/>
    <mergeCell ref="B80:B81"/>
    <mergeCell ref="C80:C81"/>
    <mergeCell ref="D80:E80"/>
    <mergeCell ref="G80:G81"/>
    <mergeCell ref="J80:J81"/>
    <mergeCell ref="K80:K81"/>
    <mergeCell ref="M80:M81"/>
    <mergeCell ref="N80:N81"/>
    <mergeCell ref="C7:C8"/>
    <mergeCell ref="U7:U8"/>
    <mergeCell ref="Q7:Q8"/>
    <mergeCell ref="A4:G4"/>
    <mergeCell ref="A5:G5"/>
    <mergeCell ref="F7:F8"/>
    <mergeCell ref="J5:K5"/>
    <mergeCell ref="P7:P8"/>
    <mergeCell ref="N7:N8"/>
    <mergeCell ref="M7:M8"/>
    <mergeCell ref="D7:E7"/>
    <mergeCell ref="G7:G8"/>
    <mergeCell ref="J7:J8"/>
    <mergeCell ref="K7:K8"/>
    <mergeCell ref="H7:H8"/>
    <mergeCell ref="I7:I8"/>
    <mergeCell ref="A1:Q1"/>
    <mergeCell ref="A2:Q2"/>
    <mergeCell ref="A3:Q3"/>
    <mergeCell ref="A7:A8"/>
    <mergeCell ref="B7:B8"/>
    <mergeCell ref="O7:O8"/>
  </mergeCells>
  <printOptions/>
  <pageMargins left="0.11811023622047245" right="0.4724409448818898" top="0.3937007874015748" bottom="0.26" header="0" footer="0"/>
  <pageSetup horizontalDpi="300" verticalDpi="300" orientation="landscape" paperSize="5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Gobernación de Misiones</dc:creator>
  <cp:keywords/>
  <dc:description/>
  <cp:lastModifiedBy>Pc1</cp:lastModifiedBy>
  <cp:lastPrinted>2023-02-03T13:07:32Z</cp:lastPrinted>
  <dcterms:created xsi:type="dcterms:W3CDTF">1999-11-07T05:22:27Z</dcterms:created>
  <dcterms:modified xsi:type="dcterms:W3CDTF">2023-03-21T11:12:18Z</dcterms:modified>
  <cp:category/>
  <cp:version/>
  <cp:contentType/>
  <cp:contentStatus/>
</cp:coreProperties>
</file>